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<sst xmlns="http://schemas.openxmlformats.org/spreadsheetml/2006/main" count="286" uniqueCount="235">
  <si>
    <t xml:space="preserve"> </t>
  </si>
  <si>
    <t>BUDGETED</t>
  </si>
  <si>
    <t>FINANCE</t>
  </si>
  <si>
    <t>TAX</t>
  </si>
  <si>
    <t>FISCAL 1995</t>
  </si>
  <si>
    <t>FISCAL 1996</t>
  </si>
  <si>
    <t>FISCAL 1997</t>
  </si>
  <si>
    <t>FISCAL 1998</t>
  </si>
  <si>
    <t>FISCAL 1999</t>
  </si>
  <si>
    <t>FISCAL 2000</t>
  </si>
  <si>
    <t>FISCAL 2001</t>
  </si>
  <si>
    <t>FISCAL 2002</t>
  </si>
  <si>
    <t>FISCAL 2003</t>
  </si>
  <si>
    <t>FISCAL 2004</t>
  </si>
  <si>
    <t>FISCAL 2005</t>
  </si>
  <si>
    <t>FISCAL 2006</t>
  </si>
  <si>
    <t>FISCAL 2007</t>
  </si>
  <si>
    <t>FISCAL 2008</t>
  </si>
  <si>
    <t>FISCAL 2009</t>
  </si>
  <si>
    <t>COMMITTEE</t>
  </si>
  <si>
    <t>RATE</t>
  </si>
  <si>
    <t>ACTUAL</t>
  </si>
  <si>
    <t>APPROPRIATION</t>
  </si>
  <si>
    <t>Actual</t>
  </si>
  <si>
    <t>RECOMMENDATION</t>
  </si>
  <si>
    <t>IMPACT</t>
  </si>
  <si>
    <t>MODERATOR:</t>
  </si>
  <si>
    <t>Salary, Moderator-Elected</t>
  </si>
  <si>
    <t>Moderator's Expense</t>
  </si>
  <si>
    <t>TOTAL MODERATOR</t>
  </si>
  <si>
    <t>SELECTMEN:</t>
  </si>
  <si>
    <t>Salaries, Selectmen-Elected</t>
  </si>
  <si>
    <t>Selectmen's Department Salaries</t>
  </si>
  <si>
    <t>Selectmen's Department Expense</t>
  </si>
  <si>
    <t>Legal</t>
  </si>
  <si>
    <t>Municipal Data Center</t>
  </si>
  <si>
    <t>Departmental Support</t>
  </si>
  <si>
    <t>Holiday Observances</t>
  </si>
  <si>
    <t>Consultants Fund</t>
  </si>
  <si>
    <t>Street Lights/Signs &amp; Lines</t>
  </si>
  <si>
    <t>SSA Vouchers</t>
  </si>
  <si>
    <t>TOTAL SELECTMEN'S BUDGET</t>
  </si>
  <si>
    <t>FINANCE COMMITTEE:</t>
  </si>
  <si>
    <t>Finance Committee Salaries</t>
  </si>
  <si>
    <t>Finance Committee Expense</t>
  </si>
  <si>
    <t>Reserve Fund</t>
  </si>
  <si>
    <t>TOTAL FINANCE COMMITTEE</t>
  </si>
  <si>
    <t>ACCOUNTANT'S OFFICE:</t>
  </si>
  <si>
    <t>Accountant's Department Salaries</t>
  </si>
  <si>
    <t>Accountant's Expense</t>
  </si>
  <si>
    <t>Audit</t>
  </si>
  <si>
    <t>TOTAL ACCOUNTANT'S OFFICE</t>
  </si>
  <si>
    <t>ASSESSORS' OFFICE:</t>
  </si>
  <si>
    <t>Salaries, Assessors-Elected</t>
  </si>
  <si>
    <t>Assessors' Department Salaries</t>
  </si>
  <si>
    <t>Assessors' Department Expense</t>
  </si>
  <si>
    <t>TOTAL ASSESSORS' OFFICE</t>
  </si>
  <si>
    <t>TREASURER/COLLECTOR:</t>
  </si>
  <si>
    <t>Treasurer/Collector Dept. Salaries</t>
  </si>
  <si>
    <t>Treasurer/Collector Expense</t>
  </si>
  <si>
    <t>Tax Title</t>
  </si>
  <si>
    <t>TOTAL TREASURER/COLLECTOR</t>
  </si>
  <si>
    <t>CAPITAL PROGRAM COMMITTEE:</t>
  </si>
  <si>
    <t>Capital Program Salaries</t>
  </si>
  <si>
    <t>Capital Program Expense</t>
  </si>
  <si>
    <t>TOTAL CAPITAL PROGRAM</t>
  </si>
  <si>
    <t>PERSONNEL BOARD:</t>
  </si>
  <si>
    <t>Salaries</t>
  </si>
  <si>
    <t>Expenses</t>
  </si>
  <si>
    <t>TOTAL PERSONNEL BOARD</t>
  </si>
  <si>
    <t>TOWN CLERK:</t>
  </si>
  <si>
    <t>Salary-Town Clerk</t>
  </si>
  <si>
    <t>Town Clerk's Dept. Salaries</t>
  </si>
  <si>
    <t>Town Clerk's Dept. Expense</t>
  </si>
  <si>
    <t>Elections</t>
  </si>
  <si>
    <t>TOTAL TOWN CLERK</t>
  </si>
  <si>
    <t>REGISTRARS:</t>
  </si>
  <si>
    <t>Salaries, Registrars</t>
  </si>
  <si>
    <t>Registrars' Expense</t>
  </si>
  <si>
    <t>TOTAL REGISTRARS</t>
  </si>
  <si>
    <t>CONSERVATION COMMISSION:</t>
  </si>
  <si>
    <t>Conservation Dept. Salaries</t>
  </si>
  <si>
    <t>Conservation Dept. Expense</t>
  </si>
  <si>
    <t>TOTAL CONSERVATION COMMISSION</t>
  </si>
  <si>
    <t>SHELLFISH:</t>
  </si>
  <si>
    <t>Shellfish Dept. Salaries</t>
  </si>
  <si>
    <t>Shellfish Dept. Expense</t>
  </si>
  <si>
    <t>MV Shellfish Group</t>
  </si>
  <si>
    <t>TOTAL SHELLFISH</t>
  </si>
  <si>
    <t>PLANNING BOARD:</t>
  </si>
  <si>
    <t>Planning Dept. Salaries</t>
  </si>
  <si>
    <t>Planning Dept. Expense</t>
  </si>
  <si>
    <t>TOTAL PLANNING BOARD</t>
  </si>
  <si>
    <t>BOARD OF APPEALS:</t>
  </si>
  <si>
    <t>Appeals Dept. Salaries</t>
  </si>
  <si>
    <t>Appeals Dept. Expense</t>
  </si>
  <si>
    <t>TOTAL BOARD OF APPEALS</t>
  </si>
  <si>
    <t>COMFORT STATION:</t>
  </si>
  <si>
    <t>Comfort Station Salaries</t>
  </si>
  <si>
    <t>Comfort Station Expense</t>
  </si>
  <si>
    <t>TOTAL COMFORT STATION</t>
  </si>
  <si>
    <t>POLICE DEPARTMENT:</t>
  </si>
  <si>
    <t>Police Dept. Salaries</t>
  </si>
  <si>
    <t>Police Dept. Expense</t>
  </si>
  <si>
    <t>TOTAL POLICE DEPARTMENT</t>
  </si>
  <si>
    <t>FIRE DEPARTMENT:</t>
  </si>
  <si>
    <t>Fire Dept. Salaries</t>
  </si>
  <si>
    <t>Fire Dept. Expense</t>
  </si>
  <si>
    <t>TOTAL FIRE DEPARTMENT</t>
  </si>
  <si>
    <t>AMBULANCE/EMT:</t>
  </si>
  <si>
    <t>Emergency Medical Technicians Salaries</t>
  </si>
  <si>
    <t>Ambulance Expense</t>
  </si>
  <si>
    <t>TOTAL AMBULANCE/EMT</t>
  </si>
  <si>
    <t>BUILDING INSPECTOR:</t>
  </si>
  <si>
    <t>Building Inspector Dept. Salaries</t>
  </si>
  <si>
    <t>Building Inspector Expense</t>
  </si>
  <si>
    <t>TOTAL BUILDING INSPECTOR</t>
  </si>
  <si>
    <t>INSPECTORS:</t>
  </si>
  <si>
    <t>Wires, Gas &amp; Fire</t>
  </si>
  <si>
    <t>Plumbing, Septic &amp; Animal</t>
  </si>
  <si>
    <t>TOTAL INSPECTORS</t>
  </si>
  <si>
    <t>EMERGENCY MANAGEMENT:</t>
  </si>
  <si>
    <t>TOTAL EMERGENCY MANAGEMENT</t>
  </si>
  <si>
    <t>ANIMAL CONTROL:</t>
  </si>
  <si>
    <t>Animal Control Salaries</t>
  </si>
  <si>
    <t>Animal Control Expense</t>
  </si>
  <si>
    <t>Replacement Radio</t>
  </si>
  <si>
    <t>TOTAL ANIMAL CONTROL</t>
  </si>
  <si>
    <t>HARBOR:</t>
  </si>
  <si>
    <t>Harbor Salaries</t>
  </si>
  <si>
    <t>Harbor Expense</t>
  </si>
  <si>
    <t>TOTAL HARBOR</t>
  </si>
  <si>
    <t>HARBOR MANAGEMENT COMMITTEE:</t>
  </si>
  <si>
    <t>Harbor Management Comm.-Salaries</t>
  </si>
  <si>
    <t>Harbor Management Comm.-Expense</t>
  </si>
  <si>
    <t>TOTAL HARBOR MANAGEMENT</t>
  </si>
  <si>
    <t>CONSTABLES:</t>
  </si>
  <si>
    <t>Salaries-Constables-Elected</t>
  </si>
  <si>
    <t>Constable Expense</t>
  </si>
  <si>
    <t>TOTAL CONSTABLES</t>
  </si>
  <si>
    <t>TISBURY SCHOOL:</t>
  </si>
  <si>
    <t>Superintendent's Office</t>
  </si>
  <si>
    <t>Tisbury School</t>
  </si>
  <si>
    <t>TOTAL ELEMENTARY SCHOOL</t>
  </si>
  <si>
    <t>DEPT. OF PUBLIC WORKS:</t>
  </si>
  <si>
    <t>Salary-DPW Commissioners-Elected</t>
  </si>
  <si>
    <t>DPW Salaries</t>
  </si>
  <si>
    <t>DPW Expense</t>
  </si>
  <si>
    <t>Tree Warden/Moth &amp; Pest</t>
  </si>
  <si>
    <t>TOTAL DPW</t>
  </si>
  <si>
    <t>SNOW &amp; ICE</t>
  </si>
  <si>
    <t>BOARD OF HEALTH:</t>
  </si>
  <si>
    <t>Salary-Board of Health-Elected</t>
  </si>
  <si>
    <t>Health Dept. Salaries</t>
  </si>
  <si>
    <t>Health Dept. Expense</t>
  </si>
  <si>
    <t>Septage Lagoon Monitoring</t>
  </si>
  <si>
    <t>Landfill Monitoring</t>
  </si>
  <si>
    <t>Mosquito/Rabies Control</t>
  </si>
  <si>
    <t>Visting Nurse Service</t>
  </si>
  <si>
    <t>TOTAL BOARD OF HEALTH</t>
  </si>
  <si>
    <t>COUNCIL ON AGING:</t>
  </si>
  <si>
    <t>Council on Aging Salaries</t>
  </si>
  <si>
    <t>Council on Aging Expense</t>
  </si>
  <si>
    <t>TOTAL COUNCIL ON AGING</t>
  </si>
  <si>
    <t>VETERANS BENEFITS</t>
  </si>
  <si>
    <t>ISLAND COUNCIL ON AGING</t>
  </si>
  <si>
    <t>LIBRARY:</t>
  </si>
  <si>
    <t>Library Salaries</t>
  </si>
  <si>
    <t>Library Expense</t>
  </si>
  <si>
    <t>TOTAL LIBRARY</t>
  </si>
  <si>
    <t>HISTORIC DISTRICT COMMISSION</t>
  </si>
  <si>
    <t>M.V. COMMISSION</t>
  </si>
  <si>
    <t>COUNTY RETIREMENT</t>
  </si>
  <si>
    <t>INSURANCE:</t>
  </si>
  <si>
    <t>Workman's Compensation</t>
  </si>
  <si>
    <t>Health/Life Insurance</t>
  </si>
  <si>
    <t>FICA/Medicare</t>
  </si>
  <si>
    <t>Unemployment Insurance</t>
  </si>
  <si>
    <t>Municipal Insurance</t>
  </si>
  <si>
    <t>Casualty Insurance</t>
  </si>
  <si>
    <t>TOTAL INSURANCE</t>
  </si>
  <si>
    <t>WATER DEPARTMENT:</t>
  </si>
  <si>
    <t>Salaries-Water Comm.-Elected</t>
  </si>
  <si>
    <t>Water Dept. Salaries</t>
  </si>
  <si>
    <t>Water Dept. Expense</t>
  </si>
  <si>
    <t>Fixed Expenses</t>
  </si>
  <si>
    <t>Equipment</t>
  </si>
  <si>
    <t>Capital Projects</t>
  </si>
  <si>
    <t>Debt &amp; Interest</t>
  </si>
  <si>
    <t>TOTAL WATER DEPARTMENT</t>
  </si>
  <si>
    <t xml:space="preserve">  </t>
  </si>
  <si>
    <t>M.V. REGIONAL HIGH SCHOOL</t>
  </si>
  <si>
    <t>DEBT &amp; INTEREST</t>
  </si>
  <si>
    <t>TOTAL TOWN BUDGET</t>
  </si>
  <si>
    <t>RECAP:</t>
  </si>
  <si>
    <t>Moderator</t>
  </si>
  <si>
    <t>Selectmen</t>
  </si>
  <si>
    <t>Finance Committee</t>
  </si>
  <si>
    <t>Accountant</t>
  </si>
  <si>
    <t>Assessors</t>
  </si>
  <si>
    <t>Treasurer/Collector</t>
  </si>
  <si>
    <t>Capital Program</t>
  </si>
  <si>
    <t>Personel Board</t>
  </si>
  <si>
    <t>Town Clerk</t>
  </si>
  <si>
    <t>Registrars</t>
  </si>
  <si>
    <t>Conservation Commission</t>
  </si>
  <si>
    <t>Shellfish</t>
  </si>
  <si>
    <t>Planning Board</t>
  </si>
  <si>
    <t>Zoning Board of Appeals</t>
  </si>
  <si>
    <t>Comfort Station</t>
  </si>
  <si>
    <t>Police</t>
  </si>
  <si>
    <t>Fire</t>
  </si>
  <si>
    <t>Ambulance</t>
  </si>
  <si>
    <t>Building Inspector</t>
  </si>
  <si>
    <t>Inspectors</t>
  </si>
  <si>
    <t>Emergency Management</t>
  </si>
  <si>
    <t>Animal Control</t>
  </si>
  <si>
    <t>Harbor</t>
  </si>
  <si>
    <t>Harbor Management</t>
  </si>
  <si>
    <t>Constables</t>
  </si>
  <si>
    <t>Tisbury Elementary School</t>
  </si>
  <si>
    <t>DPW</t>
  </si>
  <si>
    <t>Snow &amp; Ice</t>
  </si>
  <si>
    <t>Board of Health</t>
  </si>
  <si>
    <t>Council on Aging</t>
  </si>
  <si>
    <t>Veterans Benefits</t>
  </si>
  <si>
    <t>Island Council on Aging</t>
  </si>
  <si>
    <t>Library</t>
  </si>
  <si>
    <t>Historic District Commission</t>
  </si>
  <si>
    <t>M.V. Commission</t>
  </si>
  <si>
    <t>County Retirement</t>
  </si>
  <si>
    <t>Insurance</t>
  </si>
  <si>
    <t>Water Works</t>
  </si>
  <si>
    <t>M.V. Regional High School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</si>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</sst>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.0_);_(&quot;$&quot;* \(#,##0.0\);_(&quot;$&quot;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u val="singleAccounting"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5" fillId="0" borderId="0" xfId="17" applyNumberFormat="1" applyFont="1" applyAlignment="1">
      <alignment/>
    </xf>
    <xf numFmtId="42" fontId="5" fillId="0" borderId="0" xfId="17" applyNumberFormat="1" applyFont="1" applyAlignment="1">
      <alignment/>
    </xf>
    <xf numFmtId="2" fontId="5" fillId="0" borderId="0" xfId="0" applyNumberFormat="1" applyFont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0" xfId="17" applyNumberFormat="1" applyFont="1" applyAlignment="1">
      <alignment/>
    </xf>
    <xf numFmtId="165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0" xfId="17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2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Alignment="1">
      <alignment/>
    </xf>
    <xf numFmtId="0" fontId="1" fillId="0" borderId="0" xfId="0" applyFont="1" applyAlignment="1">
      <alignment/>
    </xf>
    <xf numFmtId="165" fontId="5" fillId="0" borderId="0" xfId="0" applyNumberFormat="1" applyFont="1" applyAlignment="1">
      <alignment/>
    </xf>
    <xf numFmtId="3" fontId="5" fillId="0" borderId="0" xfId="17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2" fontId="0" fillId="0" borderId="0" xfId="0" applyNumberFormat="1" applyAlignment="1">
      <alignment/>
    </xf>
    <xf numFmtId="166" fontId="3" fillId="0" borderId="0" xfId="17" applyNumberFormat="1" applyFont="1" applyAlignment="1">
      <alignment/>
    </xf>
    <xf numFmtId="42" fontId="2" fillId="0" borderId="0" xfId="17" applyNumberFormat="1" applyFont="1" applyAlignment="1">
      <alignment/>
    </xf>
    <xf numFmtId="165" fontId="3" fillId="0" borderId="0" xfId="17" applyNumberFormat="1" applyFont="1" applyAlignment="1">
      <alignment/>
    </xf>
    <xf numFmtId="165" fontId="3" fillId="0" borderId="0" xfId="0" applyNumberFormat="1" applyFont="1" applyAlignment="1">
      <alignment/>
    </xf>
    <xf numFmtId="3" fontId="2" fillId="0" borderId="0" xfId="17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17" applyNumberFormat="1" applyFont="1" applyAlignment="1">
      <alignment/>
    </xf>
    <xf numFmtId="0" fontId="1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3" fillId="0" borderId="0" xfId="17" applyNumberFormat="1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2" fontId="2" fillId="0" borderId="0" xfId="17" applyNumberFormat="1" applyFont="1" applyAlignment="1">
      <alignment/>
    </xf>
    <xf numFmtId="165" fontId="6" fillId="0" borderId="0" xfId="17" applyNumberFormat="1" applyFont="1" applyAlignment="1">
      <alignment/>
    </xf>
    <xf numFmtId="0" fontId="3" fillId="0" borderId="0" xfId="0" applyFont="1" applyAlignment="1">
      <alignment/>
    </xf>
    <xf numFmtId="42" fontId="3" fillId="0" borderId="0" xfId="17" applyNumberFormat="1" applyFont="1" applyAlignment="1">
      <alignment/>
    </xf>
    <xf numFmtId="2" fontId="3" fillId="0" borderId="0" xfId="0" applyNumberFormat="1" applyFont="1" applyAlignment="1">
      <alignment/>
    </xf>
    <xf numFmtId="42" fontId="9" fillId="0" borderId="0" xfId="17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17" applyNumberFormat="1" applyFont="1" applyAlignment="1">
      <alignment/>
    </xf>
    <xf numFmtId="3" fontId="1" fillId="0" borderId="0" xfId="0" applyNumberFormat="1" applyFont="1" applyAlignment="1">
      <alignment/>
    </xf>
    <xf numFmtId="4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4" width="13.7109375" style="0" hidden="1" customWidth="1"/>
    <col min="5" max="6" width="13.7109375" style="37" hidden="1" customWidth="1"/>
    <col min="7" max="7" width="14.7109375" style="37" hidden="1" customWidth="1"/>
    <col min="8" max="12" width="13.7109375" style="37" hidden="1" customWidth="1"/>
    <col min="13" max="16" width="13.7109375" style="37" customWidth="1"/>
    <col min="17" max="17" width="16.00390625" style="0" customWidth="1"/>
    <col min="18" max="18" width="8.8515625" style="15" customWidth="1"/>
  </cols>
  <sheetData>
    <row r="1" spans="3:18" s="1" customFormat="1" ht="12.75" customHeight="1">
      <c r="C1" s="2" t="s">
        <v>0</v>
      </c>
      <c r="D1" s="2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O1" s="3" t="s">
        <v>0</v>
      </c>
      <c r="P1" s="3" t="s">
        <v>1</v>
      </c>
      <c r="Q1" s="2" t="s">
        <v>2</v>
      </c>
      <c r="R1" s="4" t="s">
        <v>3</v>
      </c>
    </row>
    <row r="2" spans="2:18" s="1" customFormat="1" ht="12.75" customHeight="1">
      <c r="B2" s="5" t="s">
        <v>4</v>
      </c>
      <c r="C2" s="5" t="s">
        <v>5</v>
      </c>
      <c r="D2" s="2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2" t="s">
        <v>19</v>
      </c>
      <c r="R2" s="4" t="s">
        <v>20</v>
      </c>
    </row>
    <row r="3" spans="1:18" s="1" customFormat="1" ht="12.75" customHeight="1">
      <c r="A3" s="6"/>
      <c r="B3" s="7" t="s">
        <v>21</v>
      </c>
      <c r="C3" s="7" t="s">
        <v>21</v>
      </c>
      <c r="D3" s="7" t="s">
        <v>21</v>
      </c>
      <c r="E3" s="8" t="s">
        <v>21</v>
      </c>
      <c r="F3" s="8" t="s">
        <v>21</v>
      </c>
      <c r="G3" s="9" t="s">
        <v>22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  <c r="M3" s="8" t="s">
        <v>23</v>
      </c>
      <c r="N3" s="8" t="s">
        <v>23</v>
      </c>
      <c r="O3" s="10" t="s">
        <v>22</v>
      </c>
      <c r="P3" s="10" t="s">
        <v>22</v>
      </c>
      <c r="Q3" s="7" t="s">
        <v>24</v>
      </c>
      <c r="R3" s="11" t="s">
        <v>25</v>
      </c>
    </row>
    <row r="4" spans="2:18" s="1" customFormat="1" ht="12.75" customHeight="1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4"/>
    </row>
    <row r="5" spans="1:17" ht="12.75" customHeight="1">
      <c r="A5" s="12" t="s">
        <v>26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3"/>
    </row>
    <row r="6" spans="1:18" s="18" customFormat="1" ht="12.75" customHeight="1">
      <c r="A6" s="16" t="s">
        <v>27</v>
      </c>
      <c r="B6" s="17">
        <v>100</v>
      </c>
      <c r="C6" s="17">
        <v>100</v>
      </c>
      <c r="D6" s="17">
        <v>100</v>
      </c>
      <c r="E6" s="17">
        <v>100</v>
      </c>
      <c r="F6" s="17">
        <v>50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7">
        <v>100</v>
      </c>
      <c r="R6" s="15">
        <f>SUM(P6/2525000000*1000)</f>
        <v>3.9603960396039605E-05</v>
      </c>
    </row>
    <row r="7" spans="1:18" s="22" customFormat="1" ht="12.75" customHeight="1">
      <c r="A7" s="19" t="s">
        <v>28</v>
      </c>
      <c r="B7" s="20">
        <v>15</v>
      </c>
      <c r="C7" s="20">
        <v>40</v>
      </c>
      <c r="D7" s="20">
        <v>0</v>
      </c>
      <c r="E7" s="20">
        <v>0</v>
      </c>
      <c r="F7" s="20">
        <v>0</v>
      </c>
      <c r="G7" s="20">
        <v>125</v>
      </c>
      <c r="H7" s="20">
        <v>88</v>
      </c>
      <c r="I7" s="20">
        <v>175</v>
      </c>
      <c r="J7" s="20">
        <v>107</v>
      </c>
      <c r="K7" s="20">
        <v>58</v>
      </c>
      <c r="L7" s="20">
        <v>181</v>
      </c>
      <c r="M7" s="20">
        <v>175</v>
      </c>
      <c r="N7" s="20">
        <v>31</v>
      </c>
      <c r="O7" s="20">
        <v>175</v>
      </c>
      <c r="P7" s="20">
        <v>175</v>
      </c>
      <c r="Q7" s="20">
        <v>175</v>
      </c>
      <c r="R7" s="21">
        <f>SUM(P7/2525000000*1000)</f>
        <v>6.93069306930693E-05</v>
      </c>
    </row>
    <row r="8" spans="1:18" s="26" customFormat="1" ht="12.75" customHeight="1">
      <c r="A8" s="23" t="s">
        <v>29</v>
      </c>
      <c r="B8" s="24">
        <f aca="true" t="shared" si="0" ref="B8:Q8">SUM(B6:B7)</f>
        <v>115</v>
      </c>
      <c r="C8" s="24">
        <f t="shared" si="0"/>
        <v>140</v>
      </c>
      <c r="D8" s="24">
        <f t="shared" si="0"/>
        <v>100</v>
      </c>
      <c r="E8" s="24">
        <f t="shared" si="0"/>
        <v>100</v>
      </c>
      <c r="F8" s="24">
        <f t="shared" si="0"/>
        <v>50</v>
      </c>
      <c r="G8" s="24">
        <f t="shared" si="0"/>
        <v>225</v>
      </c>
      <c r="H8" s="24">
        <f t="shared" si="0"/>
        <v>188</v>
      </c>
      <c r="I8" s="24">
        <f t="shared" si="0"/>
        <v>275</v>
      </c>
      <c r="J8" s="24">
        <f t="shared" si="0"/>
        <v>207</v>
      </c>
      <c r="K8" s="24">
        <f t="shared" si="0"/>
        <v>158</v>
      </c>
      <c r="L8" s="24">
        <f t="shared" si="0"/>
        <v>281</v>
      </c>
      <c r="M8" s="24">
        <f t="shared" si="0"/>
        <v>275</v>
      </c>
      <c r="N8" s="24">
        <f t="shared" si="0"/>
        <v>131</v>
      </c>
      <c r="O8" s="24">
        <f t="shared" si="0"/>
        <v>275</v>
      </c>
      <c r="P8" s="24">
        <f t="shared" si="0"/>
        <v>275</v>
      </c>
      <c r="Q8" s="24">
        <f t="shared" si="0"/>
        <v>275</v>
      </c>
      <c r="R8" s="25">
        <f>SUM(R6:R7)</f>
        <v>0.0001089108910891089</v>
      </c>
    </row>
    <row r="9" spans="1:18" s="29" customFormat="1" ht="12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5"/>
    </row>
    <row r="10" spans="1:17" ht="12.75" customHeight="1">
      <c r="A10" s="12" t="s">
        <v>30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8" s="18" customFormat="1" ht="12.75" customHeight="1">
      <c r="A11" s="30" t="s">
        <v>31</v>
      </c>
      <c r="B11" s="17">
        <v>9000</v>
      </c>
      <c r="C11" s="17">
        <v>9000</v>
      </c>
      <c r="D11" s="17">
        <v>9000</v>
      </c>
      <c r="E11" s="17">
        <v>9000</v>
      </c>
      <c r="F11" s="17">
        <v>8589</v>
      </c>
      <c r="G11" s="17">
        <v>9000</v>
      </c>
      <c r="H11" s="17">
        <v>5400</v>
      </c>
      <c r="I11" s="17">
        <v>6000</v>
      </c>
      <c r="J11" s="17">
        <v>6000</v>
      </c>
      <c r="K11" s="17">
        <v>6000</v>
      </c>
      <c r="L11" s="17">
        <v>6000</v>
      </c>
      <c r="M11" s="17">
        <v>6000</v>
      </c>
      <c r="N11" s="17">
        <v>6000</v>
      </c>
      <c r="O11" s="17">
        <v>9000</v>
      </c>
      <c r="P11" s="17">
        <v>9000</v>
      </c>
      <c r="Q11" s="17">
        <v>9000</v>
      </c>
      <c r="R11" s="15">
        <f aca="true" t="shared" si="1" ref="R11:R19">SUM(P11/2525000000*1000)</f>
        <v>0.0035643564356435645</v>
      </c>
    </row>
    <row r="12" spans="1:18" s="32" customFormat="1" ht="12.75" customHeight="1">
      <c r="A12" s="19" t="s">
        <v>32</v>
      </c>
      <c r="B12" s="31">
        <v>114670</v>
      </c>
      <c r="C12" s="31">
        <v>121617</v>
      </c>
      <c r="D12" s="31">
        <v>126563</v>
      </c>
      <c r="E12" s="31">
        <v>132269</v>
      </c>
      <c r="F12" s="31">
        <v>140565</v>
      </c>
      <c r="G12" s="31">
        <v>147701</v>
      </c>
      <c r="H12" s="31">
        <v>125206</v>
      </c>
      <c r="I12" s="31">
        <v>147917</v>
      </c>
      <c r="J12" s="31">
        <v>159176</v>
      </c>
      <c r="K12" s="31">
        <v>164921</v>
      </c>
      <c r="L12" s="31">
        <v>162904</v>
      </c>
      <c r="M12" s="31">
        <v>172526</v>
      </c>
      <c r="N12" s="31">
        <v>180569</v>
      </c>
      <c r="O12" s="31">
        <v>207467</v>
      </c>
      <c r="P12" s="31">
        <v>210523</v>
      </c>
      <c r="Q12" s="31">
        <v>210523</v>
      </c>
      <c r="R12" s="15">
        <f t="shared" si="1"/>
        <v>0.08337544554455445</v>
      </c>
    </row>
    <row r="13" spans="1:18" s="32" customFormat="1" ht="12.75" customHeight="1">
      <c r="A13" s="33" t="s">
        <v>33</v>
      </c>
      <c r="B13" s="31">
        <v>17177</v>
      </c>
      <c r="C13" s="31">
        <v>15988</v>
      </c>
      <c r="D13" s="31">
        <v>16198</v>
      </c>
      <c r="E13" s="31">
        <v>12957</v>
      </c>
      <c r="F13" s="31">
        <v>15789</v>
      </c>
      <c r="G13" s="31">
        <v>16550</v>
      </c>
      <c r="H13" s="31">
        <v>17673</v>
      </c>
      <c r="I13" s="31">
        <v>19014</v>
      </c>
      <c r="J13" s="31">
        <v>19681</v>
      </c>
      <c r="K13" s="31">
        <v>20932</v>
      </c>
      <c r="L13" s="31">
        <v>19648</v>
      </c>
      <c r="M13" s="31">
        <v>21390</v>
      </c>
      <c r="N13" s="31">
        <v>24321</v>
      </c>
      <c r="O13" s="31">
        <v>28645</v>
      </c>
      <c r="P13" s="31">
        <v>30145</v>
      </c>
      <c r="Q13" s="31">
        <v>30145</v>
      </c>
      <c r="R13" s="15">
        <f t="shared" si="1"/>
        <v>0.011938613861386138</v>
      </c>
    </row>
    <row r="14" spans="1:18" s="32" customFormat="1" ht="12.75" customHeight="1">
      <c r="A14" s="34" t="s">
        <v>34</v>
      </c>
      <c r="B14" s="31"/>
      <c r="C14" s="31"/>
      <c r="D14" s="31"/>
      <c r="E14" s="31">
        <v>153224</v>
      </c>
      <c r="F14" s="31">
        <v>155399</v>
      </c>
      <c r="G14" s="31">
        <v>200000</v>
      </c>
      <c r="H14" s="31">
        <v>75229</v>
      </c>
      <c r="I14" s="31">
        <v>75147</v>
      </c>
      <c r="J14" s="31">
        <v>68483</v>
      </c>
      <c r="K14" s="31">
        <v>58754</v>
      </c>
      <c r="L14" s="31">
        <v>61470</v>
      </c>
      <c r="M14" s="31">
        <v>43750</v>
      </c>
      <c r="N14" s="31">
        <v>48724</v>
      </c>
      <c r="O14" s="31">
        <v>75000</v>
      </c>
      <c r="P14" s="31">
        <v>75000</v>
      </c>
      <c r="Q14" s="31">
        <v>75000</v>
      </c>
      <c r="R14" s="15">
        <f t="shared" si="1"/>
        <v>0.0297029702970297</v>
      </c>
    </row>
    <row r="15" spans="1:18" s="32" customFormat="1" ht="12.75" customHeight="1">
      <c r="A15" s="34" t="s">
        <v>35</v>
      </c>
      <c r="B15" s="31"/>
      <c r="C15" s="31"/>
      <c r="D15" s="31"/>
      <c r="E15" s="31">
        <v>19470</v>
      </c>
      <c r="F15" s="31">
        <v>24150</v>
      </c>
      <c r="G15" s="31">
        <v>24260</v>
      </c>
      <c r="H15" s="31">
        <v>33519</v>
      </c>
      <c r="I15" s="31">
        <v>25023</v>
      </c>
      <c r="J15" s="31">
        <v>29649</v>
      </c>
      <c r="K15" s="31">
        <v>29879</v>
      </c>
      <c r="L15" s="31">
        <v>34012</v>
      </c>
      <c r="M15" s="31">
        <v>52566</v>
      </c>
      <c r="N15" s="31">
        <v>62081</v>
      </c>
      <c r="O15" s="31">
        <v>68000</v>
      </c>
      <c r="P15" s="31">
        <v>68000</v>
      </c>
      <c r="Q15" s="31">
        <v>68000</v>
      </c>
      <c r="R15" s="15">
        <f t="shared" si="1"/>
        <v>0.02693069306930693</v>
      </c>
    </row>
    <row r="16" spans="1:18" s="32" customFormat="1" ht="12.75" customHeight="1">
      <c r="A16" s="34" t="s">
        <v>36</v>
      </c>
      <c r="B16" s="31"/>
      <c r="C16" s="31"/>
      <c r="D16" s="31"/>
      <c r="E16" s="31">
        <v>30818</v>
      </c>
      <c r="F16" s="31">
        <v>32485</v>
      </c>
      <c r="G16" s="31">
        <v>35086</v>
      </c>
      <c r="H16" s="31">
        <v>33456</v>
      </c>
      <c r="I16" s="31">
        <v>26182</v>
      </c>
      <c r="J16" s="31">
        <v>23627</v>
      </c>
      <c r="K16" s="31">
        <v>29304</v>
      </c>
      <c r="L16" s="31">
        <v>31574</v>
      </c>
      <c r="M16" s="31">
        <v>35400</v>
      </c>
      <c r="N16" s="31">
        <v>37047</v>
      </c>
      <c r="O16" s="31">
        <v>38250</v>
      </c>
      <c r="P16" s="31">
        <v>39475</v>
      </c>
      <c r="Q16" s="31">
        <v>39475</v>
      </c>
      <c r="R16" s="15">
        <f t="shared" si="1"/>
        <v>0.015633663366336634</v>
      </c>
    </row>
    <row r="17" spans="1:18" s="32" customFormat="1" ht="12.75" customHeight="1">
      <c r="A17" s="34" t="s">
        <v>37</v>
      </c>
      <c r="B17" s="31"/>
      <c r="C17" s="31"/>
      <c r="D17" s="31"/>
      <c r="E17" s="31">
        <v>966</v>
      </c>
      <c r="F17" s="31">
        <v>945</v>
      </c>
      <c r="G17" s="31">
        <v>1000</v>
      </c>
      <c r="H17" s="31">
        <v>640</v>
      </c>
      <c r="I17" s="31">
        <v>902</v>
      </c>
      <c r="J17" s="31">
        <v>431</v>
      </c>
      <c r="K17" s="31">
        <v>407</v>
      </c>
      <c r="L17" s="31">
        <v>584</v>
      </c>
      <c r="M17" s="31">
        <v>503</v>
      </c>
      <c r="N17" s="31">
        <v>421</v>
      </c>
      <c r="O17" s="31">
        <v>2500</v>
      </c>
      <c r="P17" s="31">
        <v>2500</v>
      </c>
      <c r="Q17" s="31">
        <v>2500</v>
      </c>
      <c r="R17" s="15">
        <f t="shared" si="1"/>
        <v>0.0009900990099009901</v>
      </c>
    </row>
    <row r="18" spans="1:18" s="32" customFormat="1" ht="12.75" customHeight="1">
      <c r="A18" s="34" t="s">
        <v>38</v>
      </c>
      <c r="B18" s="31"/>
      <c r="C18" s="31"/>
      <c r="D18" s="31"/>
      <c r="E18" s="31">
        <v>3900</v>
      </c>
      <c r="F18" s="31">
        <v>2000</v>
      </c>
      <c r="G18" s="31">
        <v>5000</v>
      </c>
      <c r="H18" s="31">
        <v>10777</v>
      </c>
      <c r="I18" s="31">
        <v>8500</v>
      </c>
      <c r="J18" s="31">
        <v>3171</v>
      </c>
      <c r="K18" s="31">
        <v>7625</v>
      </c>
      <c r="L18" s="31">
        <v>500</v>
      </c>
      <c r="M18" s="31">
        <v>6875</v>
      </c>
      <c r="N18" s="31">
        <v>14674</v>
      </c>
      <c r="O18" s="31">
        <v>15000</v>
      </c>
      <c r="P18" s="31">
        <v>15000</v>
      </c>
      <c r="Q18" s="31">
        <v>15000</v>
      </c>
      <c r="R18" s="15">
        <f t="shared" si="1"/>
        <v>0.005940594059405941</v>
      </c>
    </row>
    <row r="19" spans="1:18" s="35" customFormat="1" ht="12.75" customHeight="1">
      <c r="A19" s="19" t="s">
        <v>39</v>
      </c>
      <c r="B19" s="31">
        <v>136277</v>
      </c>
      <c r="C19" s="31">
        <v>122748</v>
      </c>
      <c r="D19" s="31">
        <v>104908</v>
      </c>
      <c r="E19" s="31">
        <v>34286</v>
      </c>
      <c r="F19" s="31">
        <v>32612</v>
      </c>
      <c r="G19" s="31">
        <v>36000</v>
      </c>
      <c r="H19" s="31">
        <v>24491</v>
      </c>
      <c r="I19" s="31">
        <v>25934</v>
      </c>
      <c r="J19" s="31">
        <v>23970</v>
      </c>
      <c r="K19" s="31">
        <v>25538</v>
      </c>
      <c r="L19" s="31">
        <v>26918</v>
      </c>
      <c r="M19" s="31">
        <v>29253</v>
      </c>
      <c r="N19" s="31">
        <v>30345</v>
      </c>
      <c r="O19" s="31">
        <v>33000</v>
      </c>
      <c r="P19" s="31">
        <v>35000</v>
      </c>
      <c r="Q19" s="31">
        <v>35000</v>
      </c>
      <c r="R19" s="15">
        <f t="shared" si="1"/>
        <v>0.013861386138613862</v>
      </c>
    </row>
    <row r="20" spans="1:18" s="35" customFormat="1" ht="12.75" customHeight="1">
      <c r="A20" s="34" t="s">
        <v>40</v>
      </c>
      <c r="B20" s="31">
        <v>0</v>
      </c>
      <c r="C20" s="31">
        <v>0</v>
      </c>
      <c r="D20" s="31">
        <v>0</v>
      </c>
      <c r="E20" s="20">
        <v>0</v>
      </c>
      <c r="F20" s="20">
        <v>0</v>
      </c>
      <c r="G20" s="20">
        <v>5000</v>
      </c>
      <c r="H20" s="20">
        <v>3150</v>
      </c>
      <c r="I20" s="20">
        <v>2072</v>
      </c>
      <c r="J20" s="20">
        <v>2418</v>
      </c>
      <c r="K20" s="20">
        <v>3180</v>
      </c>
      <c r="L20" s="20">
        <v>4506</v>
      </c>
      <c r="M20" s="20">
        <v>2499</v>
      </c>
      <c r="N20" s="20">
        <v>3753</v>
      </c>
      <c r="O20" s="20">
        <v>5000</v>
      </c>
      <c r="P20" s="20">
        <v>5000</v>
      </c>
      <c r="Q20" s="20">
        <v>5000</v>
      </c>
      <c r="R20" s="21">
        <f>SUM(P20/2525000000*1000)</f>
        <v>0.0019801980198019802</v>
      </c>
    </row>
    <row r="21" spans="1:18" s="26" customFormat="1" ht="12.75" customHeight="1">
      <c r="A21" s="23" t="s">
        <v>41</v>
      </c>
      <c r="B21" s="24">
        <f aca="true" t="shared" si="2" ref="B21:Q21">SUM(B11:B20)</f>
        <v>277124</v>
      </c>
      <c r="C21" s="24">
        <f t="shared" si="2"/>
        <v>269353</v>
      </c>
      <c r="D21" s="24">
        <f t="shared" si="2"/>
        <v>256669</v>
      </c>
      <c r="E21" s="24">
        <f t="shared" si="2"/>
        <v>396890</v>
      </c>
      <c r="F21" s="24">
        <f t="shared" si="2"/>
        <v>412534</v>
      </c>
      <c r="G21" s="24">
        <f t="shared" si="2"/>
        <v>479597</v>
      </c>
      <c r="H21" s="24">
        <f t="shared" si="2"/>
        <v>329541</v>
      </c>
      <c r="I21" s="24">
        <f t="shared" si="2"/>
        <v>336691</v>
      </c>
      <c r="J21" s="24">
        <f t="shared" si="2"/>
        <v>336606</v>
      </c>
      <c r="K21" s="24">
        <f t="shared" si="2"/>
        <v>346540</v>
      </c>
      <c r="L21" s="24">
        <f t="shared" si="2"/>
        <v>348116</v>
      </c>
      <c r="M21" s="24">
        <f t="shared" si="2"/>
        <v>370762</v>
      </c>
      <c r="N21" s="24">
        <f t="shared" si="2"/>
        <v>407935</v>
      </c>
      <c r="O21" s="24">
        <f t="shared" si="2"/>
        <v>481862</v>
      </c>
      <c r="P21" s="24">
        <f t="shared" si="2"/>
        <v>489643</v>
      </c>
      <c r="Q21" s="24">
        <f t="shared" si="2"/>
        <v>489643</v>
      </c>
      <c r="R21" s="25">
        <f>SUM(R11:R20)</f>
        <v>0.1939180198019802</v>
      </c>
    </row>
    <row r="22" spans="1:18" s="29" customFormat="1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6"/>
    </row>
    <row r="23" spans="1:17" ht="12.75" customHeight="1">
      <c r="A23" s="12" t="s">
        <v>42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8" s="18" customFormat="1" ht="12.75" customHeight="1">
      <c r="A24" s="30" t="s">
        <v>43</v>
      </c>
      <c r="B24" s="17">
        <v>8306</v>
      </c>
      <c r="C24" s="17">
        <v>2923</v>
      </c>
      <c r="D24" s="17">
        <v>5066</v>
      </c>
      <c r="E24" s="17">
        <v>1968</v>
      </c>
      <c r="F24" s="17">
        <v>2015</v>
      </c>
      <c r="G24" s="17">
        <v>4200</v>
      </c>
      <c r="H24" s="17">
        <v>1871</v>
      </c>
      <c r="I24" s="17">
        <v>1418</v>
      </c>
      <c r="J24" s="17">
        <v>2291</v>
      </c>
      <c r="K24" s="17">
        <v>2207</v>
      </c>
      <c r="L24" s="17">
        <v>1780</v>
      </c>
      <c r="M24" s="17">
        <v>1339</v>
      </c>
      <c r="N24" s="17">
        <v>917</v>
      </c>
      <c r="O24" s="17">
        <v>4000</v>
      </c>
      <c r="P24" s="17">
        <v>4000</v>
      </c>
      <c r="Q24" s="17">
        <v>4000</v>
      </c>
      <c r="R24" s="15">
        <f>SUM(P24/2525000000*1000)</f>
        <v>0.0015841584158415843</v>
      </c>
    </row>
    <row r="25" spans="1:18" s="32" customFormat="1" ht="12.75" customHeight="1">
      <c r="A25" s="19" t="s">
        <v>44</v>
      </c>
      <c r="B25" s="31">
        <v>1764</v>
      </c>
      <c r="C25" s="31">
        <v>1010</v>
      </c>
      <c r="D25" s="31">
        <v>956</v>
      </c>
      <c r="E25" s="31">
        <v>115</v>
      </c>
      <c r="F25" s="31">
        <v>175</v>
      </c>
      <c r="G25" s="31">
        <v>750</v>
      </c>
      <c r="H25" s="31">
        <v>172</v>
      </c>
      <c r="I25" s="31">
        <v>160</v>
      </c>
      <c r="J25" s="31">
        <v>157</v>
      </c>
      <c r="K25" s="31">
        <v>44</v>
      </c>
      <c r="L25" s="31">
        <v>135</v>
      </c>
      <c r="M25" s="31">
        <v>156</v>
      </c>
      <c r="N25" s="31">
        <v>455</v>
      </c>
      <c r="O25" s="31">
        <v>950</v>
      </c>
      <c r="P25" s="31">
        <v>950</v>
      </c>
      <c r="Q25" s="31">
        <v>950</v>
      </c>
      <c r="R25" s="15">
        <f>SUM(P25/2525000000*1000)</f>
        <v>0.00037623762376237625</v>
      </c>
    </row>
    <row r="26" spans="1:18" s="35" customFormat="1" ht="12.75" customHeight="1">
      <c r="A26" s="19" t="s">
        <v>45</v>
      </c>
      <c r="B26" s="31">
        <v>99354</v>
      </c>
      <c r="C26" s="31">
        <v>75976</v>
      </c>
      <c r="D26" s="31">
        <v>95272</v>
      </c>
      <c r="E26" s="20">
        <v>72500</v>
      </c>
      <c r="F26" s="20">
        <v>72500</v>
      </c>
      <c r="G26" s="20">
        <v>75000</v>
      </c>
      <c r="H26" s="20">
        <v>52057</v>
      </c>
      <c r="I26" s="20">
        <v>19739</v>
      </c>
      <c r="J26" s="20">
        <v>24054</v>
      </c>
      <c r="K26" s="20">
        <v>56979</v>
      </c>
      <c r="L26" s="20">
        <v>23070</v>
      </c>
      <c r="M26" s="20">
        <v>78869</v>
      </c>
      <c r="N26" s="20">
        <v>43823</v>
      </c>
      <c r="O26" s="20">
        <v>70000</v>
      </c>
      <c r="P26" s="20">
        <v>70000</v>
      </c>
      <c r="Q26" s="20">
        <v>70000</v>
      </c>
      <c r="R26" s="21">
        <f>SUM(P26/2525000000*1000)</f>
        <v>0.027722772277227723</v>
      </c>
    </row>
    <row r="27" spans="1:18" s="26" customFormat="1" ht="12.75" customHeight="1">
      <c r="A27" s="23" t="s">
        <v>46</v>
      </c>
      <c r="B27" s="24">
        <f aca="true" t="shared" si="3" ref="B27:Q27">SUM(B24:B26)</f>
        <v>109424</v>
      </c>
      <c r="C27" s="24">
        <f t="shared" si="3"/>
        <v>79909</v>
      </c>
      <c r="D27" s="24">
        <f t="shared" si="3"/>
        <v>101294</v>
      </c>
      <c r="E27" s="24">
        <f t="shared" si="3"/>
        <v>74583</v>
      </c>
      <c r="F27" s="24">
        <f t="shared" si="3"/>
        <v>74690</v>
      </c>
      <c r="G27" s="24">
        <f t="shared" si="3"/>
        <v>79950</v>
      </c>
      <c r="H27" s="24">
        <f t="shared" si="3"/>
        <v>54100</v>
      </c>
      <c r="I27" s="24">
        <f t="shared" si="3"/>
        <v>21317</v>
      </c>
      <c r="J27" s="24">
        <f t="shared" si="3"/>
        <v>26502</v>
      </c>
      <c r="K27" s="24">
        <f t="shared" si="3"/>
        <v>59230</v>
      </c>
      <c r="L27" s="24">
        <f t="shared" si="3"/>
        <v>24985</v>
      </c>
      <c r="M27" s="24">
        <f t="shared" si="3"/>
        <v>80364</v>
      </c>
      <c r="N27" s="24">
        <f t="shared" si="3"/>
        <v>45195</v>
      </c>
      <c r="O27" s="24">
        <f t="shared" si="3"/>
        <v>74950</v>
      </c>
      <c r="P27" s="24">
        <f t="shared" si="3"/>
        <v>74950</v>
      </c>
      <c r="Q27" s="24">
        <f t="shared" si="3"/>
        <v>74950</v>
      </c>
      <c r="R27" s="25">
        <f>SUM(R24:R26)</f>
        <v>0.029683168316831682</v>
      </c>
    </row>
    <row r="28" spans="1:18" s="29" customFormat="1" ht="12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5"/>
    </row>
    <row r="29" spans="1:17" ht="12.75" customHeight="1">
      <c r="A29" s="12" t="s">
        <v>47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8" s="18" customFormat="1" ht="12.75" customHeight="1">
      <c r="A30" s="30" t="s">
        <v>48</v>
      </c>
      <c r="B30" s="17">
        <v>52349</v>
      </c>
      <c r="C30" s="17">
        <v>55523</v>
      </c>
      <c r="D30" s="17">
        <v>57368</v>
      </c>
      <c r="E30" s="17">
        <v>60475</v>
      </c>
      <c r="F30" s="17">
        <v>61455</v>
      </c>
      <c r="G30" s="17">
        <v>61402</v>
      </c>
      <c r="H30" s="17">
        <v>69027</v>
      </c>
      <c r="I30" s="17">
        <v>68849</v>
      </c>
      <c r="J30" s="17">
        <v>70846</v>
      </c>
      <c r="K30" s="17">
        <v>78802</v>
      </c>
      <c r="L30" s="17">
        <v>72856</v>
      </c>
      <c r="M30" s="17">
        <v>82447</v>
      </c>
      <c r="N30" s="17">
        <v>85912</v>
      </c>
      <c r="O30" s="17">
        <v>90822</v>
      </c>
      <c r="P30" s="17">
        <v>94220</v>
      </c>
      <c r="Q30" s="17">
        <v>94220</v>
      </c>
      <c r="R30" s="15">
        <f>SUM(P30/2525000000*1000)</f>
        <v>0.037314851485148515</v>
      </c>
    </row>
    <row r="31" spans="1:18" s="32" customFormat="1" ht="12.75" customHeight="1">
      <c r="A31" s="19" t="s">
        <v>49</v>
      </c>
      <c r="B31" s="31">
        <v>2233</v>
      </c>
      <c r="C31" s="31">
        <v>1767</v>
      </c>
      <c r="D31" s="31">
        <v>2647</v>
      </c>
      <c r="E31" s="31">
        <v>1721</v>
      </c>
      <c r="F31" s="31">
        <v>2108</v>
      </c>
      <c r="G31" s="31">
        <v>2657</v>
      </c>
      <c r="H31" s="31">
        <v>2109</v>
      </c>
      <c r="I31" s="31">
        <v>2202</v>
      </c>
      <c r="J31" s="31">
        <v>1800</v>
      </c>
      <c r="K31" s="31">
        <v>2440</v>
      </c>
      <c r="L31" s="31">
        <v>1971</v>
      </c>
      <c r="M31" s="31">
        <v>2712</v>
      </c>
      <c r="N31" s="31">
        <v>2620</v>
      </c>
      <c r="O31" s="31">
        <v>3214</v>
      </c>
      <c r="P31" s="31">
        <v>3216</v>
      </c>
      <c r="Q31" s="31">
        <v>3216</v>
      </c>
      <c r="R31" s="15">
        <f>SUM(P31/2525000000*1000)</f>
        <v>0.0012736633663366335</v>
      </c>
    </row>
    <row r="32" spans="1:18" s="35" customFormat="1" ht="12.75" customHeight="1">
      <c r="A32" s="19" t="s">
        <v>50</v>
      </c>
      <c r="B32" s="31">
        <v>19500</v>
      </c>
      <c r="C32" s="31">
        <v>17500</v>
      </c>
      <c r="D32" s="31">
        <v>17500</v>
      </c>
      <c r="E32" s="20">
        <v>17500</v>
      </c>
      <c r="F32" s="20">
        <v>17500</v>
      </c>
      <c r="G32" s="20">
        <v>17500</v>
      </c>
      <c r="H32" s="20">
        <v>17500</v>
      </c>
      <c r="I32" s="20">
        <v>20500</v>
      </c>
      <c r="J32" s="20">
        <v>20500</v>
      </c>
      <c r="K32" s="20">
        <v>20500</v>
      </c>
      <c r="L32" s="20">
        <v>20500</v>
      </c>
      <c r="M32" s="20">
        <v>20500</v>
      </c>
      <c r="N32" s="20">
        <v>20500</v>
      </c>
      <c r="O32" s="20">
        <v>21000</v>
      </c>
      <c r="P32" s="20">
        <v>21500</v>
      </c>
      <c r="Q32" s="20">
        <v>21500</v>
      </c>
      <c r="R32" s="21">
        <f>SUM(P32/2525000000*1000)</f>
        <v>0.008514851485148515</v>
      </c>
    </row>
    <row r="33" spans="1:18" s="26" customFormat="1" ht="12.75" customHeight="1">
      <c r="A33" s="23" t="s">
        <v>51</v>
      </c>
      <c r="B33" s="24">
        <f aca="true" t="shared" si="4" ref="B33:Q33">SUM(B30:B32)</f>
        <v>74082</v>
      </c>
      <c r="C33" s="24">
        <f t="shared" si="4"/>
        <v>74790</v>
      </c>
      <c r="D33" s="24">
        <f t="shared" si="4"/>
        <v>77515</v>
      </c>
      <c r="E33" s="24">
        <f t="shared" si="4"/>
        <v>79696</v>
      </c>
      <c r="F33" s="24">
        <f t="shared" si="4"/>
        <v>81063</v>
      </c>
      <c r="G33" s="24">
        <f t="shared" si="4"/>
        <v>81559</v>
      </c>
      <c r="H33" s="24">
        <f t="shared" si="4"/>
        <v>88636</v>
      </c>
      <c r="I33" s="24">
        <f t="shared" si="4"/>
        <v>91551</v>
      </c>
      <c r="J33" s="24">
        <f t="shared" si="4"/>
        <v>93146</v>
      </c>
      <c r="K33" s="24">
        <f t="shared" si="4"/>
        <v>101742</v>
      </c>
      <c r="L33" s="24">
        <f t="shared" si="4"/>
        <v>95327</v>
      </c>
      <c r="M33" s="24">
        <f t="shared" si="4"/>
        <v>105659</v>
      </c>
      <c r="N33" s="24">
        <f t="shared" si="4"/>
        <v>109032</v>
      </c>
      <c r="O33" s="24">
        <f t="shared" si="4"/>
        <v>115036</v>
      </c>
      <c r="P33" s="24">
        <f t="shared" si="4"/>
        <v>118936</v>
      </c>
      <c r="Q33" s="24">
        <f t="shared" si="4"/>
        <v>118936</v>
      </c>
      <c r="R33" s="25">
        <f>SUM(R30:R32)</f>
        <v>0.047103366336633666</v>
      </c>
    </row>
    <row r="34" spans="1:18" s="29" customFormat="1" ht="12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5"/>
    </row>
    <row r="35" spans="1:18" s="29" customFormat="1" ht="12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</row>
    <row r="36" spans="1:18" s="29" customFormat="1" ht="12.7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5"/>
    </row>
    <row r="37" spans="1:18" s="29" customFormat="1" ht="12.7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5"/>
    </row>
    <row r="38" spans="1:18" s="29" customFormat="1" ht="12.75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5"/>
    </row>
    <row r="39" spans="1:17" ht="12.75" customHeight="1">
      <c r="A39" s="12" t="s">
        <v>52</v>
      </c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8" s="18" customFormat="1" ht="12.75" customHeight="1">
      <c r="A40" s="30" t="s">
        <v>53</v>
      </c>
      <c r="B40" s="17">
        <v>4500</v>
      </c>
      <c r="C40" s="17">
        <v>4500</v>
      </c>
      <c r="D40" s="17">
        <v>4500</v>
      </c>
      <c r="E40" s="17">
        <v>4500</v>
      </c>
      <c r="F40" s="17">
        <v>4500</v>
      </c>
      <c r="G40" s="17">
        <v>4500</v>
      </c>
      <c r="H40" s="17">
        <v>4500</v>
      </c>
      <c r="I40" s="17">
        <v>4500</v>
      </c>
      <c r="J40" s="17">
        <v>4500</v>
      </c>
      <c r="K40" s="17">
        <v>4500</v>
      </c>
      <c r="L40" s="17">
        <v>4500</v>
      </c>
      <c r="M40" s="17">
        <v>4500</v>
      </c>
      <c r="N40" s="17">
        <v>4500</v>
      </c>
      <c r="O40" s="17">
        <v>4500</v>
      </c>
      <c r="P40" s="17">
        <v>4500</v>
      </c>
      <c r="Q40" s="17">
        <v>4500</v>
      </c>
      <c r="R40" s="15">
        <f>SUM(P40/2525000000*1000)</f>
        <v>0.0017821782178217822</v>
      </c>
    </row>
    <row r="41" spans="1:18" s="32" customFormat="1" ht="12.75" customHeight="1">
      <c r="A41" s="19" t="s">
        <v>54</v>
      </c>
      <c r="B41" s="31">
        <v>90122</v>
      </c>
      <c r="C41" s="31">
        <v>93589</v>
      </c>
      <c r="D41" s="31">
        <v>99778</v>
      </c>
      <c r="E41" s="31">
        <v>100365</v>
      </c>
      <c r="F41" s="31">
        <v>102782</v>
      </c>
      <c r="G41" s="31">
        <v>110104</v>
      </c>
      <c r="H41" s="31">
        <v>111451</v>
      </c>
      <c r="I41" s="31">
        <v>116302</v>
      </c>
      <c r="J41" s="31">
        <v>100379</v>
      </c>
      <c r="K41" s="31">
        <v>105595</v>
      </c>
      <c r="L41" s="31">
        <v>120207</v>
      </c>
      <c r="M41" s="31">
        <v>128364</v>
      </c>
      <c r="N41" s="31">
        <v>116766</v>
      </c>
      <c r="O41" s="31">
        <v>133272</v>
      </c>
      <c r="P41" s="31">
        <v>144822</v>
      </c>
      <c r="Q41" s="31">
        <v>144822</v>
      </c>
      <c r="R41" s="15">
        <f>SUM(P41/2525000000*1000)</f>
        <v>0.057355247524752476</v>
      </c>
    </row>
    <row r="42" spans="1:18" s="35" customFormat="1" ht="12.75" customHeight="1">
      <c r="A42" s="19" t="s">
        <v>55</v>
      </c>
      <c r="B42" s="31">
        <v>25807</v>
      </c>
      <c r="C42" s="31">
        <v>24547</v>
      </c>
      <c r="D42" s="31">
        <v>23148</v>
      </c>
      <c r="E42" s="20">
        <v>22908</v>
      </c>
      <c r="F42" s="20">
        <v>23537</v>
      </c>
      <c r="G42" s="20">
        <v>23575</v>
      </c>
      <c r="H42" s="20">
        <v>22931</v>
      </c>
      <c r="I42" s="20">
        <v>22228</v>
      </c>
      <c r="J42" s="20">
        <v>20353</v>
      </c>
      <c r="K42" s="20">
        <v>22073</v>
      </c>
      <c r="L42" s="20">
        <v>19577</v>
      </c>
      <c r="M42" s="20">
        <v>22342</v>
      </c>
      <c r="N42" s="20">
        <v>22284</v>
      </c>
      <c r="O42" s="20">
        <v>26200</v>
      </c>
      <c r="P42" s="20">
        <v>22850</v>
      </c>
      <c r="Q42" s="20">
        <v>22850</v>
      </c>
      <c r="R42" s="21">
        <f>SUM(P42/2525000000*1000)</f>
        <v>0.00904950495049505</v>
      </c>
    </row>
    <row r="43" spans="1:18" s="26" customFormat="1" ht="12.75" customHeight="1">
      <c r="A43" s="23" t="s">
        <v>56</v>
      </c>
      <c r="B43" s="24">
        <f aca="true" t="shared" si="5" ref="B43:Q43">SUM(B40:B42)</f>
        <v>120429</v>
      </c>
      <c r="C43" s="24">
        <f t="shared" si="5"/>
        <v>122636</v>
      </c>
      <c r="D43" s="24">
        <f t="shared" si="5"/>
        <v>127426</v>
      </c>
      <c r="E43" s="24">
        <f t="shared" si="5"/>
        <v>127773</v>
      </c>
      <c r="F43" s="24">
        <f t="shared" si="5"/>
        <v>130819</v>
      </c>
      <c r="G43" s="24">
        <f t="shared" si="5"/>
        <v>138179</v>
      </c>
      <c r="H43" s="24">
        <f t="shared" si="5"/>
        <v>138882</v>
      </c>
      <c r="I43" s="24">
        <f t="shared" si="5"/>
        <v>143030</v>
      </c>
      <c r="J43" s="24">
        <f t="shared" si="5"/>
        <v>125232</v>
      </c>
      <c r="K43" s="24">
        <f t="shared" si="5"/>
        <v>132168</v>
      </c>
      <c r="L43" s="24">
        <f t="shared" si="5"/>
        <v>144284</v>
      </c>
      <c r="M43" s="24">
        <f t="shared" si="5"/>
        <v>155206</v>
      </c>
      <c r="N43" s="24">
        <f t="shared" si="5"/>
        <v>143550</v>
      </c>
      <c r="O43" s="24">
        <f t="shared" si="5"/>
        <v>163972</v>
      </c>
      <c r="P43" s="24">
        <f t="shared" si="5"/>
        <v>172172</v>
      </c>
      <c r="Q43" s="24">
        <f t="shared" si="5"/>
        <v>172172</v>
      </c>
      <c r="R43" s="25">
        <f>SUM(R40:R42)</f>
        <v>0.0681869306930693</v>
      </c>
    </row>
    <row r="44" spans="1:18" s="29" customFormat="1" ht="12.7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1:17" ht="12.75" customHeight="1">
      <c r="A45" s="12" t="s">
        <v>57</v>
      </c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8" s="18" customFormat="1" ht="12.75" customHeight="1">
      <c r="A46" s="30" t="s">
        <v>58</v>
      </c>
      <c r="B46" s="17">
        <v>115250</v>
      </c>
      <c r="C46" s="17">
        <v>100210</v>
      </c>
      <c r="D46" s="17">
        <v>105845</v>
      </c>
      <c r="E46" s="17">
        <v>110192</v>
      </c>
      <c r="F46" s="17">
        <v>114008</v>
      </c>
      <c r="G46" s="17">
        <v>119239</v>
      </c>
      <c r="H46" s="17">
        <v>128559</v>
      </c>
      <c r="I46" s="17">
        <v>132305</v>
      </c>
      <c r="J46" s="17">
        <v>140184</v>
      </c>
      <c r="K46" s="17">
        <v>150602</v>
      </c>
      <c r="L46" s="17">
        <v>146589</v>
      </c>
      <c r="M46" s="17">
        <v>159981</v>
      </c>
      <c r="N46" s="17">
        <v>165513</v>
      </c>
      <c r="O46" s="17">
        <v>172515</v>
      </c>
      <c r="P46" s="17">
        <v>179193</v>
      </c>
      <c r="Q46" s="17">
        <v>179193</v>
      </c>
      <c r="R46" s="15">
        <f>SUM(P46/2525000000*1000)</f>
        <v>0.07096752475247525</v>
      </c>
    </row>
    <row r="47" spans="1:18" s="32" customFormat="1" ht="12.75" customHeight="1">
      <c r="A47" s="33" t="s">
        <v>59</v>
      </c>
      <c r="B47" s="31"/>
      <c r="C47" s="31"/>
      <c r="D47" s="31"/>
      <c r="E47" s="31">
        <v>50615</v>
      </c>
      <c r="F47" s="31">
        <v>49170</v>
      </c>
      <c r="G47" s="31">
        <v>58000</v>
      </c>
      <c r="H47" s="31">
        <v>57698</v>
      </c>
      <c r="I47" s="31">
        <v>56948</v>
      </c>
      <c r="J47" s="31">
        <v>55498</v>
      </c>
      <c r="K47" s="31">
        <v>58847</v>
      </c>
      <c r="L47" s="31">
        <v>64377</v>
      </c>
      <c r="M47" s="31">
        <v>58193</v>
      </c>
      <c r="N47" s="31">
        <v>60535</v>
      </c>
      <c r="O47" s="31">
        <v>63750</v>
      </c>
      <c r="P47" s="31">
        <v>66000</v>
      </c>
      <c r="Q47" s="31">
        <v>66000</v>
      </c>
      <c r="R47" s="15">
        <f>SUM(P47/2525000000*1000)</f>
        <v>0.026138613861386138</v>
      </c>
    </row>
    <row r="48" spans="1:18" s="35" customFormat="1" ht="12.75" customHeight="1">
      <c r="A48" s="19" t="s">
        <v>60</v>
      </c>
      <c r="B48" s="31">
        <v>42653</v>
      </c>
      <c r="C48" s="31">
        <v>44248</v>
      </c>
      <c r="D48" s="31">
        <v>47927</v>
      </c>
      <c r="E48" s="20">
        <v>8429</v>
      </c>
      <c r="F48" s="20">
        <v>3673</v>
      </c>
      <c r="G48" s="20">
        <v>20000</v>
      </c>
      <c r="H48" s="20">
        <v>3513</v>
      </c>
      <c r="I48" s="20">
        <v>10130</v>
      </c>
      <c r="J48" s="20">
        <v>3834</v>
      </c>
      <c r="K48" s="20">
        <v>4179</v>
      </c>
      <c r="L48" s="20">
        <v>1867</v>
      </c>
      <c r="M48" s="20">
        <v>1802</v>
      </c>
      <c r="N48" s="20">
        <v>510</v>
      </c>
      <c r="O48" s="20">
        <v>20000</v>
      </c>
      <c r="P48" s="20">
        <v>20000</v>
      </c>
      <c r="Q48" s="20">
        <v>20000</v>
      </c>
      <c r="R48" s="21">
        <f>SUM(P48/2525000000*1000)</f>
        <v>0.007920792079207921</v>
      </c>
    </row>
    <row r="49" spans="1:18" s="26" customFormat="1" ht="12.75" customHeight="1">
      <c r="A49" s="23" t="s">
        <v>61</v>
      </c>
      <c r="B49" s="24">
        <f aca="true" t="shared" si="6" ref="B49:Q49">SUM(B46:B48)</f>
        <v>157903</v>
      </c>
      <c r="C49" s="24">
        <f t="shared" si="6"/>
        <v>144458</v>
      </c>
      <c r="D49" s="24">
        <f t="shared" si="6"/>
        <v>153772</v>
      </c>
      <c r="E49" s="24">
        <f t="shared" si="6"/>
        <v>169236</v>
      </c>
      <c r="F49" s="24">
        <f t="shared" si="6"/>
        <v>166851</v>
      </c>
      <c r="G49" s="24">
        <f t="shared" si="6"/>
        <v>197239</v>
      </c>
      <c r="H49" s="24">
        <f t="shared" si="6"/>
        <v>189770</v>
      </c>
      <c r="I49" s="24">
        <f t="shared" si="6"/>
        <v>199383</v>
      </c>
      <c r="J49" s="24">
        <f>SUM(J46:J48)</f>
        <v>199516</v>
      </c>
      <c r="K49" s="24">
        <f t="shared" si="6"/>
        <v>213628</v>
      </c>
      <c r="L49" s="24">
        <f t="shared" si="6"/>
        <v>212833</v>
      </c>
      <c r="M49" s="24">
        <f t="shared" si="6"/>
        <v>219976</v>
      </c>
      <c r="N49" s="24">
        <f t="shared" si="6"/>
        <v>226558</v>
      </c>
      <c r="O49" s="24">
        <f t="shared" si="6"/>
        <v>256265</v>
      </c>
      <c r="P49" s="24">
        <f t="shared" si="6"/>
        <v>265193</v>
      </c>
      <c r="Q49" s="24">
        <f t="shared" si="6"/>
        <v>265193</v>
      </c>
      <c r="R49" s="25">
        <f>SUM(R46:R48)</f>
        <v>0.10502693069306931</v>
      </c>
    </row>
    <row r="50" ht="12.75" customHeight="1">
      <c r="Q50" s="37"/>
    </row>
    <row r="51" spans="1:17" ht="12.75" customHeight="1">
      <c r="A51" s="12" t="s">
        <v>62</v>
      </c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8" s="18" customFormat="1" ht="12.75" customHeight="1">
      <c r="A52" s="30" t="s">
        <v>63</v>
      </c>
      <c r="B52" s="17">
        <v>405</v>
      </c>
      <c r="C52" s="17">
        <v>325</v>
      </c>
      <c r="D52" s="17">
        <v>371</v>
      </c>
      <c r="E52" s="17">
        <v>430</v>
      </c>
      <c r="F52" s="17">
        <v>342</v>
      </c>
      <c r="G52" s="17">
        <v>550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500</v>
      </c>
      <c r="P52" s="17">
        <v>500</v>
      </c>
      <c r="Q52" s="17">
        <v>500</v>
      </c>
      <c r="R52" s="15">
        <f>SUM(P52/2525000000*1000)</f>
        <v>0.00019801980198019803</v>
      </c>
    </row>
    <row r="53" spans="1:18" s="35" customFormat="1" ht="12.75" customHeight="1">
      <c r="A53" s="19" t="s">
        <v>64</v>
      </c>
      <c r="B53" s="31">
        <v>140</v>
      </c>
      <c r="C53" s="31">
        <v>0</v>
      </c>
      <c r="D53" s="31">
        <v>120</v>
      </c>
      <c r="E53" s="20">
        <v>0</v>
      </c>
      <c r="F53" s="20">
        <v>0</v>
      </c>
      <c r="G53" s="20">
        <v>50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100</v>
      </c>
      <c r="P53" s="20">
        <v>100</v>
      </c>
      <c r="Q53" s="20">
        <v>100</v>
      </c>
      <c r="R53" s="21">
        <f>SUM(P53/2525000000*1000)</f>
        <v>3.9603960396039605E-05</v>
      </c>
    </row>
    <row r="54" spans="1:18" s="26" customFormat="1" ht="12.75" customHeight="1">
      <c r="A54" s="23" t="s">
        <v>65</v>
      </c>
      <c r="B54" s="24">
        <f aca="true" t="shared" si="7" ref="B54:Q54">SUM(B52:B53)</f>
        <v>545</v>
      </c>
      <c r="C54" s="24">
        <f t="shared" si="7"/>
        <v>325</v>
      </c>
      <c r="D54" s="24">
        <f t="shared" si="7"/>
        <v>491</v>
      </c>
      <c r="E54" s="24">
        <f t="shared" si="7"/>
        <v>430</v>
      </c>
      <c r="F54" s="24">
        <f t="shared" si="7"/>
        <v>342</v>
      </c>
      <c r="G54" s="24">
        <f t="shared" si="7"/>
        <v>600</v>
      </c>
      <c r="H54" s="24">
        <f t="shared" si="7"/>
        <v>0</v>
      </c>
      <c r="I54" s="24">
        <f t="shared" si="7"/>
        <v>0</v>
      </c>
      <c r="J54" s="24">
        <f t="shared" si="7"/>
        <v>0</v>
      </c>
      <c r="K54" s="24">
        <f t="shared" si="7"/>
        <v>0</v>
      </c>
      <c r="L54" s="24">
        <f t="shared" si="7"/>
        <v>0</v>
      </c>
      <c r="M54" s="24">
        <f t="shared" si="7"/>
        <v>0</v>
      </c>
      <c r="N54" s="24">
        <f t="shared" si="7"/>
        <v>0</v>
      </c>
      <c r="O54" s="24">
        <f t="shared" si="7"/>
        <v>600</v>
      </c>
      <c r="P54" s="24">
        <f t="shared" si="7"/>
        <v>600</v>
      </c>
      <c r="Q54" s="24">
        <f t="shared" si="7"/>
        <v>600</v>
      </c>
      <c r="R54" s="25">
        <f>SUM(R52:R53)</f>
        <v>0.00023762376237623765</v>
      </c>
    </row>
    <row r="55" spans="1:18" s="29" customFormat="1" ht="12.75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5"/>
    </row>
    <row r="56" spans="1:18" s="12" customFormat="1" ht="12.75" customHeight="1">
      <c r="A56" s="12" t="s">
        <v>66</v>
      </c>
      <c r="B56" s="38">
        <v>0</v>
      </c>
      <c r="C56" s="28">
        <v>558</v>
      </c>
      <c r="D56" s="28">
        <v>0</v>
      </c>
      <c r="E56" s="39" t="s">
        <v>0</v>
      </c>
      <c r="F56" s="39" t="s">
        <v>0</v>
      </c>
      <c r="G56" s="39" t="s">
        <v>0</v>
      </c>
      <c r="H56" s="39" t="s">
        <v>0</v>
      </c>
      <c r="I56" s="39"/>
      <c r="J56" s="39"/>
      <c r="K56" s="39"/>
      <c r="L56" s="39"/>
      <c r="M56" s="39"/>
      <c r="N56" s="39"/>
      <c r="O56" s="39"/>
      <c r="P56" s="39"/>
      <c r="Q56" s="39"/>
      <c r="R56" s="25" t="s">
        <v>0</v>
      </c>
    </row>
    <row r="57" spans="1:18" s="41" customFormat="1" ht="12.75" customHeight="1">
      <c r="A57" s="30" t="s">
        <v>67</v>
      </c>
      <c r="B57" s="40"/>
      <c r="C57" s="24"/>
      <c r="D57" s="24"/>
      <c r="E57" s="17">
        <v>0</v>
      </c>
      <c r="F57" s="17">
        <v>541</v>
      </c>
      <c r="G57" s="17">
        <v>2500</v>
      </c>
      <c r="H57" s="17">
        <v>0</v>
      </c>
      <c r="I57" s="17">
        <v>0</v>
      </c>
      <c r="J57" s="17">
        <v>0</v>
      </c>
      <c r="K57" s="17">
        <v>684</v>
      </c>
      <c r="L57" s="17">
        <v>0</v>
      </c>
      <c r="M57" s="17">
        <v>0</v>
      </c>
      <c r="N57" s="17">
        <v>0</v>
      </c>
      <c r="O57" s="17">
        <v>1500</v>
      </c>
      <c r="P57" s="17">
        <v>1500</v>
      </c>
      <c r="Q57" s="17">
        <v>1500</v>
      </c>
      <c r="R57" s="15">
        <f>SUM(P57/2525000000*1000)</f>
        <v>0.000594059405940594</v>
      </c>
    </row>
    <row r="58" spans="1:18" s="43" customFormat="1" ht="12.75" customHeight="1">
      <c r="A58" s="19" t="s">
        <v>68</v>
      </c>
      <c r="B58" s="42"/>
      <c r="C58" s="42"/>
      <c r="D58" s="42"/>
      <c r="E58" s="20">
        <v>290</v>
      </c>
      <c r="F58" s="20">
        <v>301</v>
      </c>
      <c r="G58" s="20">
        <v>1025</v>
      </c>
      <c r="H58" s="20">
        <v>0</v>
      </c>
      <c r="I58" s="20">
        <v>6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f>SUM(P58/2525000000*1000)</f>
        <v>0</v>
      </c>
    </row>
    <row r="59" spans="1:18" s="41" customFormat="1" ht="12.75" customHeight="1">
      <c r="A59" s="23" t="s">
        <v>69</v>
      </c>
      <c r="B59" s="40"/>
      <c r="C59" s="24"/>
      <c r="D59" s="24"/>
      <c r="E59" s="24">
        <f aca="true" t="shared" si="8" ref="E59:R59">SUM(E57:E58)</f>
        <v>290</v>
      </c>
      <c r="F59" s="24">
        <f t="shared" si="8"/>
        <v>842</v>
      </c>
      <c r="G59" s="24">
        <f t="shared" si="8"/>
        <v>3525</v>
      </c>
      <c r="H59" s="24">
        <f t="shared" si="8"/>
        <v>0</v>
      </c>
      <c r="I59" s="24">
        <f t="shared" si="8"/>
        <v>6</v>
      </c>
      <c r="J59" s="24">
        <f t="shared" si="8"/>
        <v>0</v>
      </c>
      <c r="K59" s="24">
        <f t="shared" si="8"/>
        <v>684</v>
      </c>
      <c r="L59" s="24">
        <f t="shared" si="8"/>
        <v>0</v>
      </c>
      <c r="M59" s="24">
        <f t="shared" si="8"/>
        <v>0</v>
      </c>
      <c r="N59" s="24">
        <f t="shared" si="8"/>
        <v>0</v>
      </c>
      <c r="O59" s="24">
        <f t="shared" si="8"/>
        <v>1500</v>
      </c>
      <c r="P59" s="24">
        <f t="shared" si="8"/>
        <v>1500</v>
      </c>
      <c r="Q59" s="24">
        <f t="shared" si="8"/>
        <v>1500</v>
      </c>
      <c r="R59" s="25">
        <f t="shared" si="8"/>
        <v>0.000594059405940594</v>
      </c>
    </row>
    <row r="60" ht="12.75" customHeight="1">
      <c r="Q60" s="37"/>
    </row>
    <row r="61" spans="1:17" ht="12.75" customHeight="1">
      <c r="A61" s="12" t="s">
        <v>70</v>
      </c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8" s="18" customFormat="1" ht="12.75" customHeight="1">
      <c r="A62" s="30" t="s">
        <v>71</v>
      </c>
      <c r="B62" s="17">
        <v>37946</v>
      </c>
      <c r="C62" s="17">
        <v>39084</v>
      </c>
      <c r="D62" s="17">
        <v>39084</v>
      </c>
      <c r="E62" s="17">
        <v>40647</v>
      </c>
      <c r="F62" s="17">
        <v>42110</v>
      </c>
      <c r="G62" s="17">
        <v>43373</v>
      </c>
      <c r="H62" s="17">
        <v>45108</v>
      </c>
      <c r="I62" s="17">
        <v>49204</v>
      </c>
      <c r="J62" s="17">
        <v>53187</v>
      </c>
      <c r="K62" s="17">
        <v>57514</v>
      </c>
      <c r="L62" s="17">
        <v>62871</v>
      </c>
      <c r="M62" s="17">
        <v>68453</v>
      </c>
      <c r="N62" s="17">
        <v>75396</v>
      </c>
      <c r="O62" s="17">
        <v>82233</v>
      </c>
      <c r="P62" s="17">
        <v>88658</v>
      </c>
      <c r="Q62" s="17">
        <v>88658</v>
      </c>
      <c r="R62" s="15">
        <f>SUM(P62/2525000000*1000)</f>
        <v>0.035112079207920796</v>
      </c>
    </row>
    <row r="63" spans="1:18" s="32" customFormat="1" ht="12.75" customHeight="1">
      <c r="A63" s="19" t="s">
        <v>72</v>
      </c>
      <c r="B63" s="31">
        <v>13436</v>
      </c>
      <c r="C63" s="31">
        <v>18648</v>
      </c>
      <c r="D63" s="31">
        <v>20175</v>
      </c>
      <c r="E63" s="31">
        <v>21813</v>
      </c>
      <c r="F63" s="31">
        <v>23229</v>
      </c>
      <c r="G63" s="31">
        <v>26448</v>
      </c>
      <c r="H63" s="31">
        <v>23111</v>
      </c>
      <c r="I63" s="31">
        <v>27143</v>
      </c>
      <c r="J63" s="31">
        <v>32815</v>
      </c>
      <c r="K63" s="31">
        <v>35294</v>
      </c>
      <c r="L63" s="31">
        <v>37378</v>
      </c>
      <c r="M63" s="31">
        <v>39948</v>
      </c>
      <c r="N63" s="31">
        <v>41146</v>
      </c>
      <c r="O63" s="31">
        <v>45824</v>
      </c>
      <c r="P63" s="31">
        <v>47334</v>
      </c>
      <c r="Q63" s="31">
        <v>47334</v>
      </c>
      <c r="R63" s="15">
        <f>SUM(P63/2525000000*1000)</f>
        <v>0.018746138613861388</v>
      </c>
    </row>
    <row r="64" spans="1:18" s="32" customFormat="1" ht="12.75" customHeight="1">
      <c r="A64" s="19" t="s">
        <v>73</v>
      </c>
      <c r="B64" s="31"/>
      <c r="C64" s="31"/>
      <c r="D64" s="31"/>
      <c r="E64" s="31">
        <v>3828</v>
      </c>
      <c r="F64" s="31">
        <v>4186</v>
      </c>
      <c r="G64" s="31">
        <v>4420</v>
      </c>
      <c r="H64" s="31">
        <v>4415</v>
      </c>
      <c r="I64" s="31">
        <v>5053</v>
      </c>
      <c r="J64" s="31">
        <v>5192</v>
      </c>
      <c r="K64" s="31">
        <v>5948</v>
      </c>
      <c r="L64" s="31">
        <v>5781</v>
      </c>
      <c r="M64" s="31">
        <v>6631</v>
      </c>
      <c r="N64" s="31">
        <v>5756</v>
      </c>
      <c r="O64" s="31">
        <v>7556</v>
      </c>
      <c r="P64" s="31">
        <v>8191</v>
      </c>
      <c r="Q64" s="31">
        <v>8191</v>
      </c>
      <c r="R64" s="15">
        <f>SUM(P64/2525000000*1000)</f>
        <v>0.003243960396039604</v>
      </c>
    </row>
    <row r="65" spans="1:18" s="35" customFormat="1" ht="12.75" customHeight="1">
      <c r="A65" s="19" t="s">
        <v>74</v>
      </c>
      <c r="B65" s="31">
        <v>2808</v>
      </c>
      <c r="C65" s="31">
        <v>3347</v>
      </c>
      <c r="D65" s="31">
        <v>3623</v>
      </c>
      <c r="E65" s="20">
        <v>3644</v>
      </c>
      <c r="F65" s="20">
        <v>8623</v>
      </c>
      <c r="G65" s="20">
        <v>9700</v>
      </c>
      <c r="H65" s="20">
        <v>11091</v>
      </c>
      <c r="I65" s="20">
        <v>3380</v>
      </c>
      <c r="J65" s="20">
        <v>8625</v>
      </c>
      <c r="K65" s="20">
        <v>7298</v>
      </c>
      <c r="L65" s="20">
        <v>8922</v>
      </c>
      <c r="M65" s="20">
        <v>4161</v>
      </c>
      <c r="N65" s="20">
        <v>13567</v>
      </c>
      <c r="O65" s="20">
        <v>13424</v>
      </c>
      <c r="P65" s="20">
        <v>22570</v>
      </c>
      <c r="Q65" s="20">
        <v>22570</v>
      </c>
      <c r="R65" s="21">
        <f>SUM(P65/2525000000*1000)</f>
        <v>0.00893861386138614</v>
      </c>
    </row>
    <row r="66" spans="1:18" s="26" customFormat="1" ht="12.75" customHeight="1">
      <c r="A66" s="23" t="s">
        <v>75</v>
      </c>
      <c r="B66" s="24">
        <f aca="true" t="shared" si="9" ref="B66:Q66">SUM(B62:B65)</f>
        <v>54190</v>
      </c>
      <c r="C66" s="24">
        <f t="shared" si="9"/>
        <v>61079</v>
      </c>
      <c r="D66" s="24">
        <f t="shared" si="9"/>
        <v>62882</v>
      </c>
      <c r="E66" s="24">
        <f t="shared" si="9"/>
        <v>69932</v>
      </c>
      <c r="F66" s="24">
        <f t="shared" si="9"/>
        <v>78148</v>
      </c>
      <c r="G66" s="24">
        <f t="shared" si="9"/>
        <v>83941</v>
      </c>
      <c r="H66" s="24">
        <f t="shared" si="9"/>
        <v>83725</v>
      </c>
      <c r="I66" s="24">
        <f t="shared" si="9"/>
        <v>84780</v>
      </c>
      <c r="J66" s="24">
        <f t="shared" si="9"/>
        <v>99819</v>
      </c>
      <c r="K66" s="24">
        <f t="shared" si="9"/>
        <v>106054</v>
      </c>
      <c r="L66" s="24">
        <f t="shared" si="9"/>
        <v>114952</v>
      </c>
      <c r="M66" s="24">
        <f t="shared" si="9"/>
        <v>119193</v>
      </c>
      <c r="N66" s="24">
        <f t="shared" si="9"/>
        <v>135865</v>
      </c>
      <c r="O66" s="24">
        <f t="shared" si="9"/>
        <v>149037</v>
      </c>
      <c r="P66" s="24">
        <f t="shared" si="9"/>
        <v>166753</v>
      </c>
      <c r="Q66" s="24">
        <f t="shared" si="9"/>
        <v>166753</v>
      </c>
      <c r="R66" s="25">
        <f>SUM(R62:R65)</f>
        <v>0.06604079207920792</v>
      </c>
    </row>
    <row r="67" spans="1:18" s="26" customFormat="1" ht="12.7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</row>
    <row r="68" spans="1:18" s="26" customFormat="1" ht="12.7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</row>
    <row r="69" spans="1:18" s="29" customFormat="1" ht="12.75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5"/>
    </row>
    <row r="70" spans="1:18" s="29" customFormat="1" ht="12.75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/>
    </row>
    <row r="71" spans="1:18" s="29" customFormat="1" ht="12.75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5"/>
    </row>
    <row r="72" spans="1:18" s="29" customFormat="1" ht="12.75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5"/>
    </row>
    <row r="73" spans="1:17" ht="12.75" customHeight="1">
      <c r="A73" s="12" t="s">
        <v>76</v>
      </c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8" s="18" customFormat="1" ht="12.75" customHeight="1">
      <c r="A74" s="30" t="s">
        <v>77</v>
      </c>
      <c r="B74" s="17">
        <v>800</v>
      </c>
      <c r="C74" s="17">
        <v>800</v>
      </c>
      <c r="D74" s="17">
        <v>800</v>
      </c>
      <c r="E74" s="17">
        <v>800</v>
      </c>
      <c r="F74" s="17">
        <v>800</v>
      </c>
      <c r="G74" s="17">
        <v>800</v>
      </c>
      <c r="H74" s="17">
        <v>800</v>
      </c>
      <c r="I74" s="17">
        <v>800</v>
      </c>
      <c r="J74" s="17">
        <v>800</v>
      </c>
      <c r="K74" s="17">
        <v>800</v>
      </c>
      <c r="L74" s="17">
        <v>800</v>
      </c>
      <c r="M74" s="17">
        <v>800</v>
      </c>
      <c r="N74" s="17">
        <v>800</v>
      </c>
      <c r="O74" s="17">
        <v>800</v>
      </c>
      <c r="P74" s="17">
        <v>800</v>
      </c>
      <c r="Q74" s="17">
        <v>800</v>
      </c>
      <c r="R74" s="15">
        <f>SUM(P74/2525000000*1000)</f>
        <v>0.00031683168316831684</v>
      </c>
    </row>
    <row r="75" spans="1:18" s="35" customFormat="1" ht="12.75" customHeight="1">
      <c r="A75" s="33" t="s">
        <v>78</v>
      </c>
      <c r="B75" s="31">
        <v>1948</v>
      </c>
      <c r="C75" s="31">
        <v>1104</v>
      </c>
      <c r="D75" s="31">
        <v>1036</v>
      </c>
      <c r="E75" s="20">
        <v>1319</v>
      </c>
      <c r="F75" s="20">
        <v>1080</v>
      </c>
      <c r="G75" s="20">
        <v>3800</v>
      </c>
      <c r="H75" s="20">
        <v>2085</v>
      </c>
      <c r="I75" s="20">
        <v>2457</v>
      </c>
      <c r="J75" s="20">
        <v>1147</v>
      </c>
      <c r="K75" s="20">
        <v>1305</v>
      </c>
      <c r="L75" s="20">
        <v>240</v>
      </c>
      <c r="M75" s="20">
        <v>20</v>
      </c>
      <c r="N75" s="20">
        <v>1098</v>
      </c>
      <c r="O75" s="20">
        <v>1890</v>
      </c>
      <c r="P75" s="20">
        <v>1890</v>
      </c>
      <c r="Q75" s="20">
        <v>1890</v>
      </c>
      <c r="R75" s="21">
        <f>SUM(P75/2525000000*1000)</f>
        <v>0.0007485148514851485</v>
      </c>
    </row>
    <row r="76" spans="1:18" s="26" customFormat="1" ht="12.75" customHeight="1">
      <c r="A76" s="23" t="s">
        <v>79</v>
      </c>
      <c r="B76" s="24">
        <f aca="true" t="shared" si="10" ref="B76:Q76">SUM(B74:B75)</f>
        <v>2748</v>
      </c>
      <c r="C76" s="24">
        <f t="shared" si="10"/>
        <v>1904</v>
      </c>
      <c r="D76" s="24">
        <f t="shared" si="10"/>
        <v>1836</v>
      </c>
      <c r="E76" s="24">
        <f t="shared" si="10"/>
        <v>2119</v>
      </c>
      <c r="F76" s="24">
        <f t="shared" si="10"/>
        <v>1880</v>
      </c>
      <c r="G76" s="24">
        <f t="shared" si="10"/>
        <v>4600</v>
      </c>
      <c r="H76" s="24">
        <f t="shared" si="10"/>
        <v>2885</v>
      </c>
      <c r="I76" s="24">
        <f t="shared" si="10"/>
        <v>3257</v>
      </c>
      <c r="J76" s="24">
        <f t="shared" si="10"/>
        <v>1947</v>
      </c>
      <c r="K76" s="24">
        <f t="shared" si="10"/>
        <v>2105</v>
      </c>
      <c r="L76" s="24">
        <f t="shared" si="10"/>
        <v>1040</v>
      </c>
      <c r="M76" s="24">
        <f t="shared" si="10"/>
        <v>820</v>
      </c>
      <c r="N76" s="24">
        <f t="shared" si="10"/>
        <v>1898</v>
      </c>
      <c r="O76" s="24">
        <f t="shared" si="10"/>
        <v>2690</v>
      </c>
      <c r="P76" s="24">
        <f t="shared" si="10"/>
        <v>2690</v>
      </c>
      <c r="Q76" s="24">
        <f t="shared" si="10"/>
        <v>2690</v>
      </c>
      <c r="R76" s="25">
        <f>SUM(R74:R75)</f>
        <v>0.0010653465346534654</v>
      </c>
    </row>
    <row r="77" ht="12.75" customHeight="1">
      <c r="Q77" s="37"/>
    </row>
    <row r="78" spans="1:17" ht="12.75" customHeight="1">
      <c r="A78" s="12" t="s">
        <v>80</v>
      </c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8" s="18" customFormat="1" ht="12.75" customHeight="1">
      <c r="A79" s="30" t="s">
        <v>81</v>
      </c>
      <c r="B79" s="17">
        <v>25079</v>
      </c>
      <c r="C79" s="17">
        <v>25687</v>
      </c>
      <c r="D79" s="17">
        <v>20415</v>
      </c>
      <c r="E79" s="17">
        <v>22764</v>
      </c>
      <c r="F79" s="17">
        <v>24209</v>
      </c>
      <c r="G79" s="17">
        <v>25731</v>
      </c>
      <c r="H79" s="17">
        <v>26510</v>
      </c>
      <c r="I79" s="17">
        <v>28164</v>
      </c>
      <c r="J79" s="17">
        <v>29602</v>
      </c>
      <c r="K79" s="17">
        <v>31004</v>
      </c>
      <c r="L79" s="17">
        <v>32115</v>
      </c>
      <c r="M79" s="17">
        <v>33110</v>
      </c>
      <c r="N79" s="17">
        <v>34235</v>
      </c>
      <c r="O79" s="17">
        <v>35740</v>
      </c>
      <c r="P79" s="17">
        <v>37295</v>
      </c>
      <c r="Q79" s="17">
        <v>37295</v>
      </c>
      <c r="R79" s="15">
        <f>SUM(P79/2525000000*1000)</f>
        <v>0.014770297029702971</v>
      </c>
    </row>
    <row r="80" spans="1:18" s="35" customFormat="1" ht="12.75" customHeight="1">
      <c r="A80" s="19" t="s">
        <v>82</v>
      </c>
      <c r="B80" s="31">
        <v>1222</v>
      </c>
      <c r="C80" s="31">
        <v>1064</v>
      </c>
      <c r="D80" s="31">
        <v>922</v>
      </c>
      <c r="E80" s="20">
        <v>1039</v>
      </c>
      <c r="F80" s="20">
        <v>1363</v>
      </c>
      <c r="G80" s="20">
        <v>1540</v>
      </c>
      <c r="H80" s="20">
        <v>1094</v>
      </c>
      <c r="I80" s="20">
        <v>816</v>
      </c>
      <c r="J80" s="20">
        <v>536</v>
      </c>
      <c r="K80" s="20">
        <v>554</v>
      </c>
      <c r="L80" s="20">
        <v>1288</v>
      </c>
      <c r="M80" s="20">
        <v>615</v>
      </c>
      <c r="N80" s="20">
        <v>777</v>
      </c>
      <c r="O80" s="20">
        <v>1365</v>
      </c>
      <c r="P80" s="20">
        <v>1205</v>
      </c>
      <c r="Q80" s="20">
        <v>1205</v>
      </c>
      <c r="R80" s="21">
        <f>SUM(P80/2525000000*1000)</f>
        <v>0.00047722772277227724</v>
      </c>
    </row>
    <row r="81" spans="1:18" s="26" customFormat="1" ht="12.75" customHeight="1">
      <c r="A81" s="23" t="s">
        <v>83</v>
      </c>
      <c r="B81" s="24">
        <f aca="true" t="shared" si="11" ref="B81:Q81">SUM(B79:B80)</f>
        <v>26301</v>
      </c>
      <c r="C81" s="24">
        <f t="shared" si="11"/>
        <v>26751</v>
      </c>
      <c r="D81" s="24">
        <f t="shared" si="11"/>
        <v>21337</v>
      </c>
      <c r="E81" s="24">
        <f t="shared" si="11"/>
        <v>23803</v>
      </c>
      <c r="F81" s="24">
        <f t="shared" si="11"/>
        <v>25572</v>
      </c>
      <c r="G81" s="24">
        <f t="shared" si="11"/>
        <v>27271</v>
      </c>
      <c r="H81" s="24">
        <f t="shared" si="11"/>
        <v>27604</v>
      </c>
      <c r="I81" s="24">
        <f t="shared" si="11"/>
        <v>28980</v>
      </c>
      <c r="J81" s="24">
        <f t="shared" si="11"/>
        <v>30138</v>
      </c>
      <c r="K81" s="24">
        <f t="shared" si="11"/>
        <v>31558</v>
      </c>
      <c r="L81" s="24">
        <f t="shared" si="11"/>
        <v>33403</v>
      </c>
      <c r="M81" s="24">
        <f t="shared" si="11"/>
        <v>33725</v>
      </c>
      <c r="N81" s="24">
        <f t="shared" si="11"/>
        <v>35012</v>
      </c>
      <c r="O81" s="24">
        <f t="shared" si="11"/>
        <v>37105</v>
      </c>
      <c r="P81" s="24">
        <f t="shared" si="11"/>
        <v>38500</v>
      </c>
      <c r="Q81" s="24">
        <f t="shared" si="11"/>
        <v>38500</v>
      </c>
      <c r="R81" s="25">
        <f>SUM(R79:R80)</f>
        <v>0.015247524752475249</v>
      </c>
    </row>
    <row r="82" spans="1:18" s="29" customFormat="1" ht="12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5"/>
    </row>
    <row r="83" spans="1:17" ht="12.75" customHeight="1">
      <c r="A83" s="12" t="s">
        <v>84</v>
      </c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8" s="18" customFormat="1" ht="12.75" customHeight="1">
      <c r="A84" s="30" t="s">
        <v>85</v>
      </c>
      <c r="B84" s="17">
        <v>48309</v>
      </c>
      <c r="C84" s="17">
        <v>51438</v>
      </c>
      <c r="D84" s="17">
        <v>40863</v>
      </c>
      <c r="E84" s="17">
        <v>44891</v>
      </c>
      <c r="F84" s="17">
        <v>47249</v>
      </c>
      <c r="G84" s="17">
        <v>48378</v>
      </c>
      <c r="H84" s="17">
        <v>57024</v>
      </c>
      <c r="I84" s="17">
        <v>61985</v>
      </c>
      <c r="J84" s="17">
        <v>69329</v>
      </c>
      <c r="K84" s="17">
        <v>78106</v>
      </c>
      <c r="L84" s="17">
        <v>82126</v>
      </c>
      <c r="M84" s="17">
        <v>85297</v>
      </c>
      <c r="N84" s="17">
        <v>88176</v>
      </c>
      <c r="O84" s="17">
        <v>92679</v>
      </c>
      <c r="P84" s="17">
        <v>91323</v>
      </c>
      <c r="Q84" s="17">
        <v>91323</v>
      </c>
      <c r="R84" s="15">
        <f>SUM(P84/2525000000*1000)</f>
        <v>0.03616752475247525</v>
      </c>
    </row>
    <row r="85" spans="1:18" s="32" customFormat="1" ht="12.75" customHeight="1">
      <c r="A85" s="19" t="s">
        <v>86</v>
      </c>
      <c r="B85" s="31">
        <v>3447</v>
      </c>
      <c r="C85" s="31">
        <v>3442</v>
      </c>
      <c r="D85" s="31">
        <v>4074</v>
      </c>
      <c r="E85" s="31">
        <v>3618</v>
      </c>
      <c r="F85" s="31">
        <v>3650</v>
      </c>
      <c r="G85" s="31">
        <v>3950</v>
      </c>
      <c r="H85" s="31">
        <v>5095</v>
      </c>
      <c r="I85" s="31">
        <v>6242</v>
      </c>
      <c r="J85" s="31">
        <v>6479</v>
      </c>
      <c r="K85" s="31">
        <v>8067</v>
      </c>
      <c r="L85" s="31">
        <v>6908</v>
      </c>
      <c r="M85" s="31">
        <v>6161</v>
      </c>
      <c r="N85" s="31">
        <v>7487</v>
      </c>
      <c r="O85" s="31">
        <v>9300</v>
      </c>
      <c r="P85" s="31">
        <v>9200</v>
      </c>
      <c r="Q85" s="31">
        <v>9200</v>
      </c>
      <c r="R85" s="15">
        <f>SUM(P85/2525000000*1000)</f>
        <v>0.0036435643564356433</v>
      </c>
    </row>
    <row r="86" spans="1:18" s="35" customFormat="1" ht="12.75" customHeight="1">
      <c r="A86" s="19" t="s">
        <v>87</v>
      </c>
      <c r="B86" s="31">
        <v>13000</v>
      </c>
      <c r="C86" s="31">
        <v>13300</v>
      </c>
      <c r="D86" s="31">
        <v>13000</v>
      </c>
      <c r="E86" s="20">
        <v>13500</v>
      </c>
      <c r="F86" s="20">
        <v>19500</v>
      </c>
      <c r="G86" s="20">
        <v>19900</v>
      </c>
      <c r="H86" s="20">
        <v>20300</v>
      </c>
      <c r="I86" s="20">
        <v>20800</v>
      </c>
      <c r="J86" s="20">
        <v>21400</v>
      </c>
      <c r="K86" s="20">
        <v>23000</v>
      </c>
      <c r="L86" s="20">
        <v>23575</v>
      </c>
      <c r="M86" s="20">
        <v>25000</v>
      </c>
      <c r="N86" s="20">
        <v>27000</v>
      </c>
      <c r="O86" s="20">
        <v>27000</v>
      </c>
      <c r="P86" s="20">
        <v>30000</v>
      </c>
      <c r="Q86" s="20">
        <v>30000</v>
      </c>
      <c r="R86" s="21">
        <f>SUM(P86/2525000000*1000)</f>
        <v>0.011881188118811881</v>
      </c>
    </row>
    <row r="87" spans="1:18" s="26" customFormat="1" ht="12.75" customHeight="1">
      <c r="A87" s="23" t="s">
        <v>88</v>
      </c>
      <c r="B87" s="24">
        <f aca="true" t="shared" si="12" ref="B87:Q87">SUM(B84:B86)</f>
        <v>64756</v>
      </c>
      <c r="C87" s="24">
        <f t="shared" si="12"/>
        <v>68180</v>
      </c>
      <c r="D87" s="24">
        <f t="shared" si="12"/>
        <v>57937</v>
      </c>
      <c r="E87" s="24">
        <f t="shared" si="12"/>
        <v>62009</v>
      </c>
      <c r="F87" s="24">
        <f t="shared" si="12"/>
        <v>70399</v>
      </c>
      <c r="G87" s="24">
        <f t="shared" si="12"/>
        <v>72228</v>
      </c>
      <c r="H87" s="24">
        <f t="shared" si="12"/>
        <v>82419</v>
      </c>
      <c r="I87" s="24">
        <f t="shared" si="12"/>
        <v>89027</v>
      </c>
      <c r="J87" s="24">
        <f t="shared" si="12"/>
        <v>97208</v>
      </c>
      <c r="K87" s="24">
        <f t="shared" si="12"/>
        <v>109173</v>
      </c>
      <c r="L87" s="24">
        <f t="shared" si="12"/>
        <v>112609</v>
      </c>
      <c r="M87" s="24">
        <f t="shared" si="12"/>
        <v>116458</v>
      </c>
      <c r="N87" s="24">
        <f t="shared" si="12"/>
        <v>122663</v>
      </c>
      <c r="O87" s="24">
        <f t="shared" si="12"/>
        <v>128979</v>
      </c>
      <c r="P87" s="24">
        <f t="shared" si="12"/>
        <v>130523</v>
      </c>
      <c r="Q87" s="24">
        <f t="shared" si="12"/>
        <v>130523</v>
      </c>
      <c r="R87" s="25">
        <f>SUM(R84:R86)</f>
        <v>0.051692277227722766</v>
      </c>
    </row>
    <row r="88" spans="1:18" s="29" customFormat="1" ht="12.75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5"/>
    </row>
    <row r="89" spans="1:17" ht="12.75" customHeight="1">
      <c r="A89" s="12" t="s">
        <v>89</v>
      </c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8" s="18" customFormat="1" ht="12.75" customHeight="1">
      <c r="A90" s="30" t="s">
        <v>90</v>
      </c>
      <c r="B90" s="17">
        <v>29973</v>
      </c>
      <c r="C90" s="17">
        <v>27934</v>
      </c>
      <c r="D90" s="17">
        <v>29934</v>
      </c>
      <c r="E90" s="17">
        <v>31509</v>
      </c>
      <c r="F90" s="17">
        <v>32829</v>
      </c>
      <c r="G90" s="17">
        <v>34040</v>
      </c>
      <c r="H90" s="17">
        <v>35901</v>
      </c>
      <c r="I90" s="17">
        <v>35876</v>
      </c>
      <c r="J90" s="17">
        <v>37840</v>
      </c>
      <c r="K90" s="17">
        <v>39496</v>
      </c>
      <c r="L90" s="17">
        <v>40801</v>
      </c>
      <c r="M90" s="17">
        <v>41971</v>
      </c>
      <c r="N90" s="17">
        <v>42578</v>
      </c>
      <c r="O90" s="17">
        <v>45233</v>
      </c>
      <c r="P90" s="17">
        <v>47072</v>
      </c>
      <c r="Q90" s="17">
        <v>47072</v>
      </c>
      <c r="R90" s="15">
        <f>SUM(P90/2525000000*1000)</f>
        <v>0.018642376237623763</v>
      </c>
    </row>
    <row r="91" spans="1:18" s="35" customFormat="1" ht="12.75" customHeight="1">
      <c r="A91" s="19" t="s">
        <v>91</v>
      </c>
      <c r="B91" s="31">
        <v>5625</v>
      </c>
      <c r="C91" s="31">
        <v>5489</v>
      </c>
      <c r="D91" s="31">
        <v>4738</v>
      </c>
      <c r="E91" s="20">
        <v>4243</v>
      </c>
      <c r="F91" s="20">
        <v>6027</v>
      </c>
      <c r="G91" s="20">
        <v>8185</v>
      </c>
      <c r="H91" s="20">
        <v>4737</v>
      </c>
      <c r="I91" s="20">
        <v>4186</v>
      </c>
      <c r="J91" s="20">
        <v>7468</v>
      </c>
      <c r="K91" s="20">
        <v>7175</v>
      </c>
      <c r="L91" s="20">
        <v>7226</v>
      </c>
      <c r="M91" s="20">
        <v>6018</v>
      </c>
      <c r="N91" s="20">
        <v>5252</v>
      </c>
      <c r="O91" s="20">
        <v>7641</v>
      </c>
      <c r="P91" s="20">
        <v>7900</v>
      </c>
      <c r="Q91" s="20">
        <v>7900</v>
      </c>
      <c r="R91" s="21">
        <f>SUM(P91/2525000000*1000)</f>
        <v>0.003128712871287129</v>
      </c>
    </row>
    <row r="92" spans="1:18" s="26" customFormat="1" ht="12.75" customHeight="1">
      <c r="A92" s="23" t="s">
        <v>92</v>
      </c>
      <c r="B92" s="24">
        <f aca="true" t="shared" si="13" ref="B92:Q92">SUM(B90:B91)</f>
        <v>35598</v>
      </c>
      <c r="C92" s="24">
        <f t="shared" si="13"/>
        <v>33423</v>
      </c>
      <c r="D92" s="24">
        <f t="shared" si="13"/>
        <v>34672</v>
      </c>
      <c r="E92" s="24">
        <f t="shared" si="13"/>
        <v>35752</v>
      </c>
      <c r="F92" s="24">
        <f t="shared" si="13"/>
        <v>38856</v>
      </c>
      <c r="G92" s="24">
        <f t="shared" si="13"/>
        <v>42225</v>
      </c>
      <c r="H92" s="24">
        <f t="shared" si="13"/>
        <v>40638</v>
      </c>
      <c r="I92" s="24">
        <f t="shared" si="13"/>
        <v>40062</v>
      </c>
      <c r="J92" s="24">
        <f t="shared" si="13"/>
        <v>45308</v>
      </c>
      <c r="K92" s="24">
        <f t="shared" si="13"/>
        <v>46671</v>
      </c>
      <c r="L92" s="24">
        <f t="shared" si="13"/>
        <v>48027</v>
      </c>
      <c r="M92" s="24">
        <f t="shared" si="13"/>
        <v>47989</v>
      </c>
      <c r="N92" s="24">
        <f t="shared" si="13"/>
        <v>47830</v>
      </c>
      <c r="O92" s="24">
        <f t="shared" si="13"/>
        <v>52874</v>
      </c>
      <c r="P92" s="24">
        <f t="shared" si="13"/>
        <v>54972</v>
      </c>
      <c r="Q92" s="24">
        <f t="shared" si="13"/>
        <v>54972</v>
      </c>
      <c r="R92" s="25">
        <f>SUM(R90:R91)</f>
        <v>0.02177108910891089</v>
      </c>
    </row>
    <row r="93" spans="1:18" s="29" customFormat="1" ht="12.75" customHeight="1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5"/>
    </row>
    <row r="94" spans="1:17" ht="12.75" customHeight="1">
      <c r="A94" s="12" t="s">
        <v>93</v>
      </c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8" s="18" customFormat="1" ht="12.75" customHeight="1">
      <c r="A95" s="16" t="s">
        <v>94</v>
      </c>
      <c r="B95" s="17">
        <v>12687</v>
      </c>
      <c r="C95" s="17">
        <v>13419</v>
      </c>
      <c r="D95" s="17">
        <v>14025</v>
      </c>
      <c r="E95" s="17">
        <v>14228</v>
      </c>
      <c r="F95" s="17">
        <v>15506</v>
      </c>
      <c r="G95" s="17">
        <v>16449</v>
      </c>
      <c r="H95" s="17">
        <v>17188</v>
      </c>
      <c r="I95" s="17">
        <v>17587</v>
      </c>
      <c r="J95" s="17">
        <v>18420</v>
      </c>
      <c r="K95" s="17">
        <v>19307</v>
      </c>
      <c r="L95" s="17">
        <v>20058</v>
      </c>
      <c r="M95" s="17">
        <v>20180</v>
      </c>
      <c r="N95" s="17">
        <v>20864</v>
      </c>
      <c r="O95" s="17">
        <v>21842</v>
      </c>
      <c r="P95" s="17">
        <v>22717</v>
      </c>
      <c r="Q95" s="17">
        <v>22717</v>
      </c>
      <c r="R95" s="15">
        <f>SUM(P95/2525000000*1000)</f>
        <v>0.008996831683168316</v>
      </c>
    </row>
    <row r="96" spans="1:18" s="35" customFormat="1" ht="12.75" customHeight="1">
      <c r="A96" s="19" t="s">
        <v>95</v>
      </c>
      <c r="B96" s="31">
        <v>2772</v>
      </c>
      <c r="C96" s="31">
        <v>2904</v>
      </c>
      <c r="D96" s="31">
        <v>3229</v>
      </c>
      <c r="E96" s="20">
        <v>3103</v>
      </c>
      <c r="F96" s="20">
        <v>3627</v>
      </c>
      <c r="G96" s="20">
        <v>3255</v>
      </c>
      <c r="H96" s="20">
        <v>3732</v>
      </c>
      <c r="I96" s="20">
        <v>2640</v>
      </c>
      <c r="J96" s="20">
        <v>3552</v>
      </c>
      <c r="K96" s="20">
        <v>2925</v>
      </c>
      <c r="L96" s="20">
        <v>3567</v>
      </c>
      <c r="M96" s="20">
        <v>3989</v>
      </c>
      <c r="N96" s="20">
        <v>3744</v>
      </c>
      <c r="O96" s="20">
        <v>3550</v>
      </c>
      <c r="P96" s="20">
        <v>3670</v>
      </c>
      <c r="Q96" s="20">
        <v>3670</v>
      </c>
      <c r="R96" s="21">
        <f>SUM(P96/2525000000*1000)</f>
        <v>0.0014534653465346535</v>
      </c>
    </row>
    <row r="97" spans="1:18" s="26" customFormat="1" ht="12.75" customHeight="1">
      <c r="A97" s="23" t="s">
        <v>96</v>
      </c>
      <c r="B97" s="24">
        <f aca="true" t="shared" si="14" ref="B97:Q97">SUM(B95:B96)</f>
        <v>15459</v>
      </c>
      <c r="C97" s="24">
        <f t="shared" si="14"/>
        <v>16323</v>
      </c>
      <c r="D97" s="24">
        <f t="shared" si="14"/>
        <v>17254</v>
      </c>
      <c r="E97" s="24">
        <f t="shared" si="14"/>
        <v>17331</v>
      </c>
      <c r="F97" s="24">
        <f t="shared" si="14"/>
        <v>19133</v>
      </c>
      <c r="G97" s="24">
        <f t="shared" si="14"/>
        <v>19704</v>
      </c>
      <c r="H97" s="24">
        <f t="shared" si="14"/>
        <v>20920</v>
      </c>
      <c r="I97" s="24">
        <f t="shared" si="14"/>
        <v>20227</v>
      </c>
      <c r="J97" s="24">
        <f t="shared" si="14"/>
        <v>21972</v>
      </c>
      <c r="K97" s="24">
        <f t="shared" si="14"/>
        <v>22232</v>
      </c>
      <c r="L97" s="24">
        <f t="shared" si="14"/>
        <v>23625</v>
      </c>
      <c r="M97" s="24">
        <f t="shared" si="14"/>
        <v>24169</v>
      </c>
      <c r="N97" s="24">
        <f t="shared" si="14"/>
        <v>24608</v>
      </c>
      <c r="O97" s="24">
        <f t="shared" si="14"/>
        <v>25392</v>
      </c>
      <c r="P97" s="24">
        <f t="shared" si="14"/>
        <v>26387</v>
      </c>
      <c r="Q97" s="24">
        <f t="shared" si="14"/>
        <v>26387</v>
      </c>
      <c r="R97" s="25">
        <f>SUM(R95:R96)</f>
        <v>0.01045029702970297</v>
      </c>
    </row>
    <row r="98" spans="1:18" s="29" customFormat="1" ht="12.75" customHeight="1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5"/>
    </row>
    <row r="99" spans="1:17" ht="12.75" customHeight="1">
      <c r="A99" s="12" t="s">
        <v>97</v>
      </c>
      <c r="Q99" s="37"/>
    </row>
    <row r="100" spans="1:18" s="18" customFormat="1" ht="12.75" customHeight="1">
      <c r="A100" s="30" t="s">
        <v>98</v>
      </c>
      <c r="B100" s="17">
        <v>18802</v>
      </c>
      <c r="C100" s="17">
        <v>11096</v>
      </c>
      <c r="D100" s="17">
        <v>11440</v>
      </c>
      <c r="E100" s="17">
        <v>12403</v>
      </c>
      <c r="F100" s="17">
        <v>11901</v>
      </c>
      <c r="G100" s="17">
        <v>16000</v>
      </c>
      <c r="H100" s="17">
        <v>9650</v>
      </c>
      <c r="I100" s="17">
        <v>14368</v>
      </c>
      <c r="J100" s="17">
        <v>13593</v>
      </c>
      <c r="K100" s="17">
        <v>11917</v>
      </c>
      <c r="L100" s="17">
        <v>13714</v>
      </c>
      <c r="M100" s="17">
        <v>14325</v>
      </c>
      <c r="N100" s="17">
        <v>15322</v>
      </c>
      <c r="O100" s="17">
        <v>19882</v>
      </c>
      <c r="P100" s="17">
        <v>21638</v>
      </c>
      <c r="Q100" s="17">
        <v>21638</v>
      </c>
      <c r="R100" s="15">
        <f>SUM(P100/2525000000*1000)</f>
        <v>0.00856950495049505</v>
      </c>
    </row>
    <row r="101" spans="1:18" s="35" customFormat="1" ht="12.75" customHeight="1">
      <c r="A101" s="19" t="s">
        <v>99</v>
      </c>
      <c r="B101" s="31">
        <v>4269</v>
      </c>
      <c r="C101" s="31">
        <v>2186</v>
      </c>
      <c r="D101" s="31">
        <v>4659</v>
      </c>
      <c r="E101" s="20">
        <v>4199</v>
      </c>
      <c r="F101" s="20">
        <v>4221</v>
      </c>
      <c r="G101" s="20">
        <v>4500</v>
      </c>
      <c r="H101" s="20">
        <v>3321</v>
      </c>
      <c r="I101" s="20">
        <v>2603</v>
      </c>
      <c r="J101" s="20">
        <v>1991</v>
      </c>
      <c r="K101" s="20">
        <v>2227</v>
      </c>
      <c r="L101" s="20">
        <v>2877</v>
      </c>
      <c r="M101" s="20">
        <v>1898</v>
      </c>
      <c r="N101" s="20">
        <v>2850</v>
      </c>
      <c r="O101" s="20">
        <v>2950</v>
      </c>
      <c r="P101" s="20">
        <v>2950</v>
      </c>
      <c r="Q101" s="20">
        <v>2950</v>
      </c>
      <c r="R101" s="21">
        <f>SUM(P101/2525000000*1000)</f>
        <v>0.0011683168316831683</v>
      </c>
    </row>
    <row r="102" spans="1:18" s="26" customFormat="1" ht="12.75" customHeight="1">
      <c r="A102" s="23" t="s">
        <v>100</v>
      </c>
      <c r="B102" s="24">
        <f aca="true" t="shared" si="15" ref="B102:Q102">SUM(B100:B101)</f>
        <v>23071</v>
      </c>
      <c r="C102" s="24">
        <f t="shared" si="15"/>
        <v>13282</v>
      </c>
      <c r="D102" s="24">
        <f t="shared" si="15"/>
        <v>16099</v>
      </c>
      <c r="E102" s="24">
        <f t="shared" si="15"/>
        <v>16602</v>
      </c>
      <c r="F102" s="24">
        <f t="shared" si="15"/>
        <v>16122</v>
      </c>
      <c r="G102" s="24">
        <f t="shared" si="15"/>
        <v>20500</v>
      </c>
      <c r="H102" s="24">
        <f t="shared" si="15"/>
        <v>12971</v>
      </c>
      <c r="I102" s="24">
        <f t="shared" si="15"/>
        <v>16971</v>
      </c>
      <c r="J102" s="24">
        <f t="shared" si="15"/>
        <v>15584</v>
      </c>
      <c r="K102" s="24">
        <f t="shared" si="15"/>
        <v>14144</v>
      </c>
      <c r="L102" s="24">
        <f t="shared" si="15"/>
        <v>16591</v>
      </c>
      <c r="M102" s="24">
        <f t="shared" si="15"/>
        <v>16223</v>
      </c>
      <c r="N102" s="24">
        <f t="shared" si="15"/>
        <v>18172</v>
      </c>
      <c r="O102" s="24">
        <f t="shared" si="15"/>
        <v>22832</v>
      </c>
      <c r="P102" s="24">
        <f t="shared" si="15"/>
        <v>24588</v>
      </c>
      <c r="Q102" s="24">
        <f t="shared" si="15"/>
        <v>24588</v>
      </c>
      <c r="R102" s="25">
        <f>SUM(R100:R101)</f>
        <v>0.009737821782178217</v>
      </c>
    </row>
    <row r="103" spans="1:18" s="26" customFormat="1" ht="12.7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</row>
    <row r="104" spans="1:18" s="26" customFormat="1" ht="12.7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1:18" s="29" customFormat="1" ht="12.75" customHeigh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5"/>
    </row>
    <row r="106" spans="1:18" s="29" customFormat="1" ht="12.75" customHeigh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5"/>
    </row>
    <row r="107" spans="1:18" s="29" customFormat="1" ht="12.75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5"/>
    </row>
    <row r="108" spans="1:17" ht="12.75" customHeight="1">
      <c r="A108" s="12" t="s">
        <v>101</v>
      </c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8" s="18" customFormat="1" ht="12.75" customHeight="1">
      <c r="A109" s="30" t="s">
        <v>102</v>
      </c>
      <c r="B109" s="17">
        <v>658856</v>
      </c>
      <c r="C109" s="17">
        <v>661850</v>
      </c>
      <c r="D109" s="17">
        <v>629673</v>
      </c>
      <c r="E109" s="17">
        <v>681977</v>
      </c>
      <c r="F109" s="17">
        <v>722776</v>
      </c>
      <c r="G109" s="17">
        <v>775954</v>
      </c>
      <c r="H109" s="17">
        <v>763099</v>
      </c>
      <c r="I109" s="17">
        <v>844997</v>
      </c>
      <c r="J109" s="17">
        <v>813121</v>
      </c>
      <c r="K109" s="17">
        <v>939504</v>
      </c>
      <c r="L109" s="17">
        <v>950249</v>
      </c>
      <c r="M109" s="17">
        <v>1015822</v>
      </c>
      <c r="N109" s="17">
        <v>1101307</v>
      </c>
      <c r="O109" s="17">
        <v>1138597</v>
      </c>
      <c r="P109" s="17">
        <v>1154689</v>
      </c>
      <c r="Q109" s="17">
        <v>1154689</v>
      </c>
      <c r="R109" s="15">
        <f>SUM(P109/2525000000*1000)</f>
        <v>0.4573025742574257</v>
      </c>
    </row>
    <row r="110" spans="1:18" s="35" customFormat="1" ht="12.75" customHeight="1">
      <c r="A110" s="33" t="s">
        <v>103</v>
      </c>
      <c r="B110" s="31">
        <v>56154</v>
      </c>
      <c r="C110" s="31">
        <v>56329</v>
      </c>
      <c r="D110" s="31">
        <v>58277</v>
      </c>
      <c r="E110" s="20">
        <v>69891</v>
      </c>
      <c r="F110" s="20">
        <v>67293</v>
      </c>
      <c r="G110" s="20">
        <v>83337</v>
      </c>
      <c r="H110" s="20">
        <v>78727</v>
      </c>
      <c r="I110" s="20">
        <v>75563</v>
      </c>
      <c r="J110" s="20">
        <v>82299</v>
      </c>
      <c r="K110" s="20">
        <v>82165</v>
      </c>
      <c r="L110" s="20">
        <v>82780</v>
      </c>
      <c r="M110" s="20">
        <v>91074</v>
      </c>
      <c r="N110" s="20">
        <v>106757</v>
      </c>
      <c r="O110" s="20">
        <v>117245</v>
      </c>
      <c r="P110" s="20">
        <v>120600</v>
      </c>
      <c r="Q110" s="20">
        <v>120600</v>
      </c>
      <c r="R110" s="21">
        <f>SUM(P110/2525000000*1000)</f>
        <v>0.04776237623762376</v>
      </c>
    </row>
    <row r="111" spans="1:18" s="26" customFormat="1" ht="12.75" customHeight="1">
      <c r="A111" s="44" t="s">
        <v>104</v>
      </c>
      <c r="B111" s="24">
        <f aca="true" t="shared" si="16" ref="B111:Q111">SUM(B109:B110)</f>
        <v>715010</v>
      </c>
      <c r="C111" s="24">
        <f t="shared" si="16"/>
        <v>718179</v>
      </c>
      <c r="D111" s="24">
        <f t="shared" si="16"/>
        <v>687950</v>
      </c>
      <c r="E111" s="24">
        <f t="shared" si="16"/>
        <v>751868</v>
      </c>
      <c r="F111" s="24">
        <f t="shared" si="16"/>
        <v>790069</v>
      </c>
      <c r="G111" s="24">
        <f t="shared" si="16"/>
        <v>859291</v>
      </c>
      <c r="H111" s="24">
        <f t="shared" si="16"/>
        <v>841826</v>
      </c>
      <c r="I111" s="24">
        <f t="shared" si="16"/>
        <v>920560</v>
      </c>
      <c r="J111" s="24">
        <f t="shared" si="16"/>
        <v>895420</v>
      </c>
      <c r="K111" s="24">
        <f t="shared" si="16"/>
        <v>1021669</v>
      </c>
      <c r="L111" s="24">
        <f t="shared" si="16"/>
        <v>1033029</v>
      </c>
      <c r="M111" s="24">
        <f t="shared" si="16"/>
        <v>1106896</v>
      </c>
      <c r="N111" s="24">
        <f t="shared" si="16"/>
        <v>1208064</v>
      </c>
      <c r="O111" s="24">
        <f t="shared" si="16"/>
        <v>1255842</v>
      </c>
      <c r="P111" s="24">
        <f t="shared" si="16"/>
        <v>1275289</v>
      </c>
      <c r="Q111" s="24">
        <f t="shared" si="16"/>
        <v>1275289</v>
      </c>
      <c r="R111" s="25">
        <f>SUM(R109:R110)</f>
        <v>0.5050649504950495</v>
      </c>
    </row>
    <row r="112" spans="1:18" s="29" customFormat="1" ht="12.7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5"/>
    </row>
    <row r="113" spans="1:17" ht="12.75" customHeight="1">
      <c r="A113" s="45" t="s">
        <v>105</v>
      </c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8" s="18" customFormat="1" ht="12.75" customHeight="1">
      <c r="A114" s="30" t="s">
        <v>106</v>
      </c>
      <c r="B114" s="17">
        <v>51583</v>
      </c>
      <c r="C114" s="17">
        <v>52290</v>
      </c>
      <c r="D114" s="17">
        <v>52507</v>
      </c>
      <c r="E114" s="17">
        <v>52077</v>
      </c>
      <c r="F114" s="17">
        <v>51154</v>
      </c>
      <c r="G114" s="17">
        <v>56375</v>
      </c>
      <c r="H114" s="17">
        <v>49381</v>
      </c>
      <c r="I114" s="17">
        <v>49500</v>
      </c>
      <c r="J114" s="17">
        <v>52736</v>
      </c>
      <c r="K114" s="17">
        <v>64404</v>
      </c>
      <c r="L114" s="17">
        <v>64550</v>
      </c>
      <c r="M114" s="17">
        <v>65069</v>
      </c>
      <c r="N114" s="17">
        <v>71802</v>
      </c>
      <c r="O114" s="17">
        <v>103295</v>
      </c>
      <c r="P114" s="17">
        <v>136111</v>
      </c>
      <c r="Q114" s="17">
        <v>136111</v>
      </c>
      <c r="R114" s="15">
        <f>SUM(P114/2525000000*1000)</f>
        <v>0.05390534653465347</v>
      </c>
    </row>
    <row r="115" spans="1:18" s="35" customFormat="1" ht="12.75" customHeight="1">
      <c r="A115" s="33" t="s">
        <v>107</v>
      </c>
      <c r="B115" s="31">
        <v>24146</v>
      </c>
      <c r="C115" s="31">
        <v>27291</v>
      </c>
      <c r="D115" s="31">
        <v>21076</v>
      </c>
      <c r="E115" s="20">
        <v>21665</v>
      </c>
      <c r="F115" s="20">
        <v>20734</v>
      </c>
      <c r="G115" s="20">
        <v>23318</v>
      </c>
      <c r="H115" s="20">
        <v>22293</v>
      </c>
      <c r="I115" s="20">
        <v>26523</v>
      </c>
      <c r="J115" s="20">
        <v>23602</v>
      </c>
      <c r="K115" s="20">
        <v>29359</v>
      </c>
      <c r="L115" s="20">
        <v>43986</v>
      </c>
      <c r="M115" s="20">
        <v>39899</v>
      </c>
      <c r="N115" s="20">
        <v>48251</v>
      </c>
      <c r="O115" s="20">
        <v>45900</v>
      </c>
      <c r="P115" s="20">
        <v>54050</v>
      </c>
      <c r="Q115" s="20">
        <v>54050</v>
      </c>
      <c r="R115" s="21">
        <f>SUM(P115/2525000000*1000)</f>
        <v>0.021405940594059404</v>
      </c>
    </row>
    <row r="116" spans="1:18" s="26" customFormat="1" ht="12.75" customHeight="1">
      <c r="A116" s="44" t="s">
        <v>108</v>
      </c>
      <c r="B116" s="24">
        <f aca="true" t="shared" si="17" ref="B116:Q116">SUM(B114:B115)</f>
        <v>75729</v>
      </c>
      <c r="C116" s="24">
        <f t="shared" si="17"/>
        <v>79581</v>
      </c>
      <c r="D116" s="24">
        <f t="shared" si="17"/>
        <v>73583</v>
      </c>
      <c r="E116" s="24">
        <f t="shared" si="17"/>
        <v>73742</v>
      </c>
      <c r="F116" s="24">
        <f t="shared" si="17"/>
        <v>71888</v>
      </c>
      <c r="G116" s="24">
        <f t="shared" si="17"/>
        <v>79693</v>
      </c>
      <c r="H116" s="24">
        <f t="shared" si="17"/>
        <v>71674</v>
      </c>
      <c r="I116" s="24">
        <f t="shared" si="17"/>
        <v>76023</v>
      </c>
      <c r="J116" s="24">
        <f t="shared" si="17"/>
        <v>76338</v>
      </c>
      <c r="K116" s="24">
        <f t="shared" si="17"/>
        <v>93763</v>
      </c>
      <c r="L116" s="24">
        <f t="shared" si="17"/>
        <v>108536</v>
      </c>
      <c r="M116" s="24">
        <f t="shared" si="17"/>
        <v>104968</v>
      </c>
      <c r="N116" s="24">
        <f t="shared" si="17"/>
        <v>120053</v>
      </c>
      <c r="O116" s="24">
        <f t="shared" si="17"/>
        <v>149195</v>
      </c>
      <c r="P116" s="24">
        <f t="shared" si="17"/>
        <v>190161</v>
      </c>
      <c r="Q116" s="24">
        <f t="shared" si="17"/>
        <v>190161</v>
      </c>
      <c r="R116" s="25">
        <f>SUM(R114:R115)</f>
        <v>0.07531128712871288</v>
      </c>
    </row>
    <row r="117" spans="1:18" s="29" customFormat="1" ht="12.75" customHeight="1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5"/>
    </row>
    <row r="118" spans="1:17" ht="12.75" customHeight="1">
      <c r="A118" s="45" t="s">
        <v>109</v>
      </c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8" s="18" customFormat="1" ht="12.75" customHeight="1">
      <c r="A119" s="30" t="s">
        <v>110</v>
      </c>
      <c r="B119" s="17">
        <v>75777</v>
      </c>
      <c r="C119" s="17">
        <v>79885</v>
      </c>
      <c r="D119" s="17">
        <v>81607</v>
      </c>
      <c r="E119" s="17">
        <v>87694</v>
      </c>
      <c r="F119" s="17">
        <v>90391</v>
      </c>
      <c r="G119" s="17">
        <v>99171</v>
      </c>
      <c r="H119" s="17">
        <v>74561</v>
      </c>
      <c r="I119" s="17">
        <v>81538</v>
      </c>
      <c r="J119" s="17">
        <v>89741</v>
      </c>
      <c r="K119" s="17">
        <v>105603</v>
      </c>
      <c r="L119" s="17">
        <v>150873</v>
      </c>
      <c r="M119" s="17">
        <v>182043</v>
      </c>
      <c r="N119" s="17">
        <v>212002</v>
      </c>
      <c r="O119" s="17">
        <v>234048</v>
      </c>
      <c r="P119" s="17">
        <v>252676</v>
      </c>
      <c r="Q119" s="17">
        <v>252676</v>
      </c>
      <c r="R119" s="15">
        <f>SUM(P119/2525000000*1000)</f>
        <v>0.10006970297029702</v>
      </c>
    </row>
    <row r="120" spans="1:18" s="35" customFormat="1" ht="12.75" customHeight="1">
      <c r="A120" s="33" t="s">
        <v>111</v>
      </c>
      <c r="B120" s="31">
        <v>14111</v>
      </c>
      <c r="C120" s="31">
        <v>17588</v>
      </c>
      <c r="D120" s="31">
        <v>13527</v>
      </c>
      <c r="E120" s="20">
        <v>13966</v>
      </c>
      <c r="F120" s="20">
        <v>16001</v>
      </c>
      <c r="G120" s="20">
        <v>18030</v>
      </c>
      <c r="H120" s="20">
        <v>14876</v>
      </c>
      <c r="I120" s="20">
        <v>18573</v>
      </c>
      <c r="J120" s="20">
        <v>19947</v>
      </c>
      <c r="K120" s="20">
        <v>19435</v>
      </c>
      <c r="L120" s="20">
        <v>22890</v>
      </c>
      <c r="M120" s="20">
        <v>24514</v>
      </c>
      <c r="N120" s="20">
        <v>27885</v>
      </c>
      <c r="O120" s="20">
        <v>32600</v>
      </c>
      <c r="P120" s="20">
        <v>32250</v>
      </c>
      <c r="Q120" s="20">
        <v>32250</v>
      </c>
      <c r="R120" s="21">
        <f>SUM(P120/2525000000*1000)</f>
        <v>0.012772277227722771</v>
      </c>
    </row>
    <row r="121" spans="1:18" s="26" customFormat="1" ht="12.75" customHeight="1">
      <c r="A121" s="44" t="s">
        <v>112</v>
      </c>
      <c r="B121" s="24">
        <f aca="true" t="shared" si="18" ref="B121:Q121">SUM(B119:B120)</f>
        <v>89888</v>
      </c>
      <c r="C121" s="24">
        <f t="shared" si="18"/>
        <v>97473</v>
      </c>
      <c r="D121" s="24">
        <f t="shared" si="18"/>
        <v>95134</v>
      </c>
      <c r="E121" s="24">
        <f t="shared" si="18"/>
        <v>101660</v>
      </c>
      <c r="F121" s="24">
        <f t="shared" si="18"/>
        <v>106392</v>
      </c>
      <c r="G121" s="24">
        <f t="shared" si="18"/>
        <v>117201</v>
      </c>
      <c r="H121" s="24">
        <f t="shared" si="18"/>
        <v>89437</v>
      </c>
      <c r="I121" s="24">
        <f t="shared" si="18"/>
        <v>100111</v>
      </c>
      <c r="J121" s="24">
        <f t="shared" si="18"/>
        <v>109688</v>
      </c>
      <c r="K121" s="24">
        <f t="shared" si="18"/>
        <v>125038</v>
      </c>
      <c r="L121" s="24">
        <f t="shared" si="18"/>
        <v>173763</v>
      </c>
      <c r="M121" s="24">
        <f t="shared" si="18"/>
        <v>206557</v>
      </c>
      <c r="N121" s="24">
        <f t="shared" si="18"/>
        <v>239887</v>
      </c>
      <c r="O121" s="24">
        <f t="shared" si="18"/>
        <v>266648</v>
      </c>
      <c r="P121" s="24">
        <f t="shared" si="18"/>
        <v>284926</v>
      </c>
      <c r="Q121" s="24">
        <f t="shared" si="18"/>
        <v>284926</v>
      </c>
      <c r="R121" s="25">
        <f>SUM(R119:R120)</f>
        <v>0.11284198019801979</v>
      </c>
    </row>
    <row r="122" spans="1:18" s="29" customFormat="1" ht="12.75" customHeight="1">
      <c r="A122" s="4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5"/>
    </row>
    <row r="123" spans="1:17" ht="12.75" customHeight="1">
      <c r="A123" s="12" t="s">
        <v>113</v>
      </c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8" s="18" customFormat="1" ht="12.75" customHeight="1">
      <c r="A124" s="30" t="s">
        <v>114</v>
      </c>
      <c r="B124" s="17">
        <v>62249</v>
      </c>
      <c r="C124" s="17">
        <v>65463</v>
      </c>
      <c r="D124" s="17">
        <v>68490</v>
      </c>
      <c r="E124" s="17">
        <v>67381</v>
      </c>
      <c r="F124" s="17">
        <v>70762</v>
      </c>
      <c r="G124" s="17">
        <v>73046</v>
      </c>
      <c r="H124" s="17">
        <v>81267</v>
      </c>
      <c r="I124" s="17">
        <v>87527</v>
      </c>
      <c r="J124" s="17">
        <v>92457</v>
      </c>
      <c r="K124" s="17">
        <v>99267</v>
      </c>
      <c r="L124" s="17">
        <v>101790</v>
      </c>
      <c r="M124" s="17">
        <v>104756</v>
      </c>
      <c r="N124" s="17">
        <v>109013</v>
      </c>
      <c r="O124" s="17">
        <v>113730</v>
      </c>
      <c r="P124" s="17">
        <v>118662</v>
      </c>
      <c r="Q124" s="17">
        <v>118662</v>
      </c>
      <c r="R124" s="15">
        <f>SUM(P124/2525000000*1000)</f>
        <v>0.046994851485148516</v>
      </c>
    </row>
    <row r="125" spans="1:18" s="35" customFormat="1" ht="12.75" customHeight="1">
      <c r="A125" s="19" t="s">
        <v>115</v>
      </c>
      <c r="B125" s="31">
        <v>4974</v>
      </c>
      <c r="C125" s="31">
        <v>5151</v>
      </c>
      <c r="D125" s="31">
        <v>4688</v>
      </c>
      <c r="E125" s="20">
        <v>3986</v>
      </c>
      <c r="F125" s="20">
        <v>2932</v>
      </c>
      <c r="G125" s="20">
        <v>4060</v>
      </c>
      <c r="H125" s="20">
        <v>4491</v>
      </c>
      <c r="I125" s="20">
        <v>2849</v>
      </c>
      <c r="J125" s="20">
        <v>2241</v>
      </c>
      <c r="K125" s="20">
        <v>3578</v>
      </c>
      <c r="L125" s="20">
        <v>4593</v>
      </c>
      <c r="M125" s="20">
        <v>4144</v>
      </c>
      <c r="N125" s="20">
        <v>5125</v>
      </c>
      <c r="O125" s="20">
        <v>9875</v>
      </c>
      <c r="P125" s="20">
        <v>10025</v>
      </c>
      <c r="Q125" s="20">
        <v>10025</v>
      </c>
      <c r="R125" s="21">
        <f>SUM(P125/2525000000*1000)</f>
        <v>0.00397029702970297</v>
      </c>
    </row>
    <row r="126" spans="1:18" s="26" customFormat="1" ht="12.75" customHeight="1">
      <c r="A126" s="23" t="s">
        <v>116</v>
      </c>
      <c r="B126" s="24">
        <f aca="true" t="shared" si="19" ref="B126:Q126">SUM(B124:B125)</f>
        <v>67223</v>
      </c>
      <c r="C126" s="24">
        <f t="shared" si="19"/>
        <v>70614</v>
      </c>
      <c r="D126" s="24">
        <f t="shared" si="19"/>
        <v>73178</v>
      </c>
      <c r="E126" s="24">
        <f t="shared" si="19"/>
        <v>71367</v>
      </c>
      <c r="F126" s="24">
        <f t="shared" si="19"/>
        <v>73694</v>
      </c>
      <c r="G126" s="24">
        <f t="shared" si="19"/>
        <v>77106</v>
      </c>
      <c r="H126" s="24">
        <f t="shared" si="19"/>
        <v>85758</v>
      </c>
      <c r="I126" s="24">
        <f t="shared" si="19"/>
        <v>90376</v>
      </c>
      <c r="J126" s="24">
        <f t="shared" si="19"/>
        <v>94698</v>
      </c>
      <c r="K126" s="24">
        <f t="shared" si="19"/>
        <v>102845</v>
      </c>
      <c r="L126" s="24">
        <f t="shared" si="19"/>
        <v>106383</v>
      </c>
      <c r="M126" s="24">
        <f t="shared" si="19"/>
        <v>108900</v>
      </c>
      <c r="N126" s="24">
        <f t="shared" si="19"/>
        <v>114138</v>
      </c>
      <c r="O126" s="24">
        <f t="shared" si="19"/>
        <v>123605</v>
      </c>
      <c r="P126" s="24">
        <f t="shared" si="19"/>
        <v>128687</v>
      </c>
      <c r="Q126" s="24">
        <f t="shared" si="19"/>
        <v>128687</v>
      </c>
      <c r="R126" s="25">
        <f>SUM(R124:R125)</f>
        <v>0.05096514851485148</v>
      </c>
    </row>
    <row r="127" spans="1:18" s="29" customFormat="1" ht="12.75" customHeight="1">
      <c r="A127" s="46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5"/>
    </row>
    <row r="128" spans="1:18" s="48" customFormat="1" ht="12.75" customHeight="1">
      <c r="A128" s="12" t="s">
        <v>117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25"/>
    </row>
    <row r="129" spans="1:18" s="49" customFormat="1" ht="12.75" customHeight="1">
      <c r="A129" s="30" t="s">
        <v>118</v>
      </c>
      <c r="B129" s="17">
        <v>16485</v>
      </c>
      <c r="C129" s="17">
        <v>17075</v>
      </c>
      <c r="D129" s="17">
        <v>19725</v>
      </c>
      <c r="E129" s="17">
        <v>17955</v>
      </c>
      <c r="F129" s="17">
        <v>22080</v>
      </c>
      <c r="G129" s="17">
        <v>24590</v>
      </c>
      <c r="H129" s="17">
        <v>15050</v>
      </c>
      <c r="I129" s="17">
        <v>17215</v>
      </c>
      <c r="J129" s="17">
        <v>16835</v>
      </c>
      <c r="K129" s="17">
        <v>19675</v>
      </c>
      <c r="L129" s="17">
        <v>21805</v>
      </c>
      <c r="M129" s="17">
        <v>22165</v>
      </c>
      <c r="N129" s="17">
        <v>22170</v>
      </c>
      <c r="O129" s="17">
        <v>34515</v>
      </c>
      <c r="P129" s="17">
        <v>35090</v>
      </c>
      <c r="Q129" s="17">
        <v>35090</v>
      </c>
      <c r="R129" s="15">
        <f>SUM(P129/2525000000*1000)</f>
        <v>0.013897029702970297</v>
      </c>
    </row>
    <row r="130" spans="1:18" s="35" customFormat="1" ht="12.75" customHeight="1">
      <c r="A130" s="19" t="s">
        <v>119</v>
      </c>
      <c r="B130" s="31">
        <v>14833</v>
      </c>
      <c r="C130" s="31">
        <v>8342</v>
      </c>
      <c r="D130" s="31">
        <v>10825</v>
      </c>
      <c r="E130" s="20">
        <v>14050</v>
      </c>
      <c r="F130" s="20">
        <v>13250</v>
      </c>
      <c r="G130" s="20">
        <v>12500</v>
      </c>
      <c r="H130" s="20">
        <v>4900</v>
      </c>
      <c r="I130" s="20">
        <v>500</v>
      </c>
      <c r="J130" s="20">
        <v>500</v>
      </c>
      <c r="K130" s="20">
        <v>500</v>
      </c>
      <c r="L130" s="20">
        <v>494</v>
      </c>
      <c r="M130" s="20">
        <v>0</v>
      </c>
      <c r="N130" s="20">
        <v>0</v>
      </c>
      <c r="O130" s="20">
        <v>500</v>
      </c>
      <c r="P130" s="20">
        <v>500</v>
      </c>
      <c r="Q130" s="20">
        <v>500</v>
      </c>
      <c r="R130" s="21">
        <f>SUM(P130/2525000000*1000)</f>
        <v>0.00019801980198019803</v>
      </c>
    </row>
    <row r="131" spans="1:18" s="50" customFormat="1" ht="12.75" customHeight="1">
      <c r="A131" s="23" t="s">
        <v>120</v>
      </c>
      <c r="B131" s="40">
        <f aca="true" t="shared" si="20" ref="B131:Q131">SUM(B129:B130)</f>
        <v>31318</v>
      </c>
      <c r="C131" s="24">
        <f t="shared" si="20"/>
        <v>25417</v>
      </c>
      <c r="D131" s="24">
        <f t="shared" si="20"/>
        <v>30550</v>
      </c>
      <c r="E131" s="24">
        <f t="shared" si="20"/>
        <v>32005</v>
      </c>
      <c r="F131" s="24">
        <f t="shared" si="20"/>
        <v>35330</v>
      </c>
      <c r="G131" s="24">
        <f t="shared" si="20"/>
        <v>37090</v>
      </c>
      <c r="H131" s="24">
        <f t="shared" si="20"/>
        <v>19950</v>
      </c>
      <c r="I131" s="24">
        <f t="shared" si="20"/>
        <v>17715</v>
      </c>
      <c r="J131" s="24">
        <f t="shared" si="20"/>
        <v>17335</v>
      </c>
      <c r="K131" s="24">
        <f t="shared" si="20"/>
        <v>20175</v>
      </c>
      <c r="L131" s="24">
        <f t="shared" si="20"/>
        <v>22299</v>
      </c>
      <c r="M131" s="24">
        <f t="shared" si="20"/>
        <v>22165</v>
      </c>
      <c r="N131" s="24">
        <f t="shared" si="20"/>
        <v>22170</v>
      </c>
      <c r="O131" s="24">
        <f t="shared" si="20"/>
        <v>35015</v>
      </c>
      <c r="P131" s="24">
        <f t="shared" si="20"/>
        <v>35590</v>
      </c>
      <c r="Q131" s="24">
        <f t="shared" si="20"/>
        <v>35590</v>
      </c>
      <c r="R131" s="25">
        <f>SUM(R129:R130)</f>
        <v>0.014095049504950495</v>
      </c>
    </row>
    <row r="132" spans="1:18" s="29" customFormat="1" ht="12.75" customHeight="1">
      <c r="A132" s="46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5"/>
    </row>
    <row r="133" spans="1:18" s="52" customFormat="1" ht="12.75" customHeight="1">
      <c r="A133" s="12" t="s">
        <v>121</v>
      </c>
      <c r="B133" s="51">
        <v>4197</v>
      </c>
      <c r="C133" s="51">
        <v>3477</v>
      </c>
      <c r="D133" s="51">
        <v>3939</v>
      </c>
      <c r="E133" s="39" t="s">
        <v>0</v>
      </c>
      <c r="F133" s="39" t="s">
        <v>0</v>
      </c>
      <c r="G133" s="39" t="s">
        <v>0</v>
      </c>
      <c r="H133" s="39" t="s">
        <v>0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25" t="s">
        <v>0</v>
      </c>
    </row>
    <row r="134" spans="1:18" s="26" customFormat="1" ht="12.75" customHeight="1">
      <c r="A134" s="30" t="s">
        <v>67</v>
      </c>
      <c r="B134" s="24"/>
      <c r="C134" s="24"/>
      <c r="D134" s="24"/>
      <c r="E134" s="17">
        <v>0</v>
      </c>
      <c r="F134" s="17">
        <v>0</v>
      </c>
      <c r="G134" s="17">
        <v>0</v>
      </c>
      <c r="H134" s="17">
        <v>250</v>
      </c>
      <c r="I134" s="17">
        <v>250</v>
      </c>
      <c r="J134" s="17">
        <v>250</v>
      </c>
      <c r="K134" s="17">
        <v>250</v>
      </c>
      <c r="L134" s="17">
        <v>250</v>
      </c>
      <c r="M134" s="17">
        <v>250</v>
      </c>
      <c r="N134" s="17">
        <v>250</v>
      </c>
      <c r="O134" s="17">
        <v>2000</v>
      </c>
      <c r="P134" s="17">
        <v>2000</v>
      </c>
      <c r="Q134" s="17">
        <v>2000</v>
      </c>
      <c r="R134" s="15">
        <f>SUM(P134/2525000000*1000)</f>
        <v>0.0007920792079207921</v>
      </c>
    </row>
    <row r="135" spans="1:18" s="53" customFormat="1" ht="12.75" customHeight="1">
      <c r="A135" s="19" t="s">
        <v>68</v>
      </c>
      <c r="B135" s="42"/>
      <c r="C135" s="42"/>
      <c r="D135" s="42"/>
      <c r="E135" s="20">
        <v>7446</v>
      </c>
      <c r="F135" s="20">
        <v>2499</v>
      </c>
      <c r="G135" s="20">
        <v>3800</v>
      </c>
      <c r="H135" s="20">
        <v>1974</v>
      </c>
      <c r="I135" s="20">
        <v>3063</v>
      </c>
      <c r="J135" s="20">
        <v>2526</v>
      </c>
      <c r="K135" s="20">
        <v>4199</v>
      </c>
      <c r="L135" s="20">
        <v>467</v>
      </c>
      <c r="M135" s="20">
        <v>2289</v>
      </c>
      <c r="N135" s="20">
        <v>4095</v>
      </c>
      <c r="O135" s="20">
        <v>4875</v>
      </c>
      <c r="P135" s="20">
        <v>5500</v>
      </c>
      <c r="Q135" s="20">
        <v>5500</v>
      </c>
      <c r="R135" s="21">
        <f>SUM(P135/2525000000*1000)</f>
        <v>0.002178217821782178</v>
      </c>
    </row>
    <row r="136" spans="1:18" s="26" customFormat="1" ht="12.75" customHeight="1">
      <c r="A136" s="23" t="s">
        <v>122</v>
      </c>
      <c r="B136" s="24"/>
      <c r="C136" s="24"/>
      <c r="D136" s="24"/>
      <c r="E136" s="24">
        <f aca="true" t="shared" si="21" ref="E136:P136">SUM(E134+E135)</f>
        <v>7446</v>
      </c>
      <c r="F136" s="24">
        <f t="shared" si="21"/>
        <v>2499</v>
      </c>
      <c r="G136" s="24">
        <f t="shared" si="21"/>
        <v>3800</v>
      </c>
      <c r="H136" s="24">
        <f t="shared" si="21"/>
        <v>2224</v>
      </c>
      <c r="I136" s="24">
        <f t="shared" si="21"/>
        <v>3313</v>
      </c>
      <c r="J136" s="24">
        <f t="shared" si="21"/>
        <v>2776</v>
      </c>
      <c r="K136" s="24">
        <f t="shared" si="21"/>
        <v>4449</v>
      </c>
      <c r="L136" s="24">
        <f t="shared" si="21"/>
        <v>717</v>
      </c>
      <c r="M136" s="24">
        <f t="shared" si="21"/>
        <v>2539</v>
      </c>
      <c r="N136" s="24">
        <f t="shared" si="21"/>
        <v>4345</v>
      </c>
      <c r="O136" s="24">
        <f t="shared" si="21"/>
        <v>6875</v>
      </c>
      <c r="P136" s="24">
        <f t="shared" si="21"/>
        <v>7500</v>
      </c>
      <c r="Q136" s="24">
        <f>SUM(Q134:Q135)</f>
        <v>7500</v>
      </c>
      <c r="R136" s="25">
        <f>SUM(R134:R135)</f>
        <v>0.0029702970297029703</v>
      </c>
    </row>
    <row r="137" spans="1:18" s="26" customFormat="1" ht="12.7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5"/>
    </row>
    <row r="138" spans="1:18" s="26" customFormat="1" ht="12.7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5"/>
    </row>
    <row r="139" spans="1:18" s="29" customFormat="1" ht="12.7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5"/>
    </row>
    <row r="140" spans="1:18" s="29" customFormat="1" ht="12.75" customHeigh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5"/>
    </row>
    <row r="141" spans="1:18" s="29" customFormat="1" ht="12.75" customHeight="1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5"/>
    </row>
    <row r="142" spans="1:18" s="29" customFormat="1" ht="12.75" customHeigh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5"/>
    </row>
    <row r="143" spans="1:17" ht="12.75" customHeight="1">
      <c r="A143" s="12" t="s">
        <v>123</v>
      </c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8" s="18" customFormat="1" ht="12.75" customHeight="1">
      <c r="A144" s="30" t="s">
        <v>124</v>
      </c>
      <c r="B144" s="17">
        <v>38547</v>
      </c>
      <c r="C144" s="17">
        <v>40086</v>
      </c>
      <c r="D144" s="17">
        <v>46025</v>
      </c>
      <c r="E144" s="17">
        <v>38300</v>
      </c>
      <c r="F144" s="17">
        <v>38566</v>
      </c>
      <c r="G144" s="17">
        <v>39875</v>
      </c>
      <c r="H144" s="17">
        <v>40756</v>
      </c>
      <c r="I144" s="17">
        <v>36225</v>
      </c>
      <c r="J144" s="17">
        <v>39738</v>
      </c>
      <c r="K144" s="17">
        <v>45435</v>
      </c>
      <c r="L144" s="17">
        <v>48502</v>
      </c>
      <c r="M144" s="17">
        <v>37121</v>
      </c>
      <c r="N144" s="17">
        <v>45386</v>
      </c>
      <c r="O144" s="17">
        <v>55204</v>
      </c>
      <c r="P144" s="17">
        <v>58343</v>
      </c>
      <c r="Q144" s="17">
        <v>58343</v>
      </c>
      <c r="R144" s="15">
        <f>SUM(P144/2525000000*1000)</f>
        <v>0.023106138613861384</v>
      </c>
    </row>
    <row r="145" spans="1:18" s="32" customFormat="1" ht="12.75" customHeight="1">
      <c r="A145" s="19" t="s">
        <v>125</v>
      </c>
      <c r="B145" s="31"/>
      <c r="C145" s="31">
        <v>5021</v>
      </c>
      <c r="D145" s="31">
        <v>6906</v>
      </c>
      <c r="E145" s="31">
        <v>5637</v>
      </c>
      <c r="F145" s="31">
        <v>5971</v>
      </c>
      <c r="G145" s="31">
        <v>5940</v>
      </c>
      <c r="H145" s="31">
        <v>6733</v>
      </c>
      <c r="I145" s="31">
        <v>5929</v>
      </c>
      <c r="J145" s="31">
        <v>6909</v>
      </c>
      <c r="K145" s="31">
        <v>7948</v>
      </c>
      <c r="L145" s="31">
        <v>8237</v>
      </c>
      <c r="M145" s="31">
        <v>6370</v>
      </c>
      <c r="N145" s="31">
        <v>5675</v>
      </c>
      <c r="O145" s="31">
        <v>10319</v>
      </c>
      <c r="P145" s="31">
        <v>10462</v>
      </c>
      <c r="Q145" s="31">
        <v>10462</v>
      </c>
      <c r="R145" s="15">
        <f>SUM(P145/2525000000*1000)</f>
        <v>0.0041433663366336635</v>
      </c>
    </row>
    <row r="146" spans="1:18" s="35" customFormat="1" ht="12.75" customHeight="1">
      <c r="A146" s="19" t="s">
        <v>126</v>
      </c>
      <c r="B146" s="31">
        <v>4832</v>
      </c>
      <c r="C146" s="31">
        <v>0</v>
      </c>
      <c r="D146" s="31">
        <v>0</v>
      </c>
      <c r="E146" s="20">
        <v>0</v>
      </c>
      <c r="F146" s="20">
        <v>0</v>
      </c>
      <c r="G146" s="20">
        <v>700</v>
      </c>
      <c r="H146" s="20">
        <v>0</v>
      </c>
      <c r="I146" s="20">
        <v>0</v>
      </c>
      <c r="J146" s="20">
        <v>1289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1">
        <f>SUM(P146/2525000000*1000)</f>
        <v>0</v>
      </c>
    </row>
    <row r="147" spans="1:18" s="26" customFormat="1" ht="12.75" customHeight="1">
      <c r="A147" s="23" t="s">
        <v>127</v>
      </c>
      <c r="B147" s="24">
        <f aca="true" t="shared" si="22" ref="B147:Q147">SUM(B144:B146)</f>
        <v>43379</v>
      </c>
      <c r="C147" s="24">
        <f t="shared" si="22"/>
        <v>45107</v>
      </c>
      <c r="D147" s="24">
        <f t="shared" si="22"/>
        <v>52931</v>
      </c>
      <c r="E147" s="24">
        <f t="shared" si="22"/>
        <v>43937</v>
      </c>
      <c r="F147" s="24">
        <f t="shared" si="22"/>
        <v>44537</v>
      </c>
      <c r="G147" s="24">
        <f t="shared" si="22"/>
        <v>46515</v>
      </c>
      <c r="H147" s="24">
        <f t="shared" si="22"/>
        <v>47489</v>
      </c>
      <c r="I147" s="24">
        <f t="shared" si="22"/>
        <v>42154</v>
      </c>
      <c r="J147" s="24">
        <f t="shared" si="22"/>
        <v>47936</v>
      </c>
      <c r="K147" s="24">
        <f t="shared" si="22"/>
        <v>53383</v>
      </c>
      <c r="L147" s="24">
        <f t="shared" si="22"/>
        <v>56739</v>
      </c>
      <c r="M147" s="24">
        <f t="shared" si="22"/>
        <v>43491</v>
      </c>
      <c r="N147" s="24">
        <f t="shared" si="22"/>
        <v>51061</v>
      </c>
      <c r="O147" s="24">
        <f t="shared" si="22"/>
        <v>65523</v>
      </c>
      <c r="P147" s="24">
        <f t="shared" si="22"/>
        <v>68805</v>
      </c>
      <c r="Q147" s="24">
        <f t="shared" si="22"/>
        <v>68805</v>
      </c>
      <c r="R147" s="54">
        <f>SUM(R144:R146)</f>
        <v>0.027249504950495048</v>
      </c>
    </row>
    <row r="148" spans="1:18" s="29" customFormat="1" ht="12.75" customHeight="1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5"/>
    </row>
    <row r="149" spans="1:17" ht="12.75" customHeight="1">
      <c r="A149" s="12" t="s">
        <v>128</v>
      </c>
      <c r="Q149" s="37"/>
    </row>
    <row r="150" spans="1:18" s="18" customFormat="1" ht="12.75" customHeight="1">
      <c r="A150" s="30" t="s">
        <v>129</v>
      </c>
      <c r="B150" s="17">
        <v>43502</v>
      </c>
      <c r="C150" s="17">
        <v>45269</v>
      </c>
      <c r="D150" s="17">
        <v>47471</v>
      </c>
      <c r="E150" s="17">
        <v>46943</v>
      </c>
      <c r="F150" s="17">
        <v>50159</v>
      </c>
      <c r="G150" s="17">
        <v>55256</v>
      </c>
      <c r="H150" s="17">
        <v>64292</v>
      </c>
      <c r="I150" s="17">
        <v>69662</v>
      </c>
      <c r="J150" s="17">
        <v>75388</v>
      </c>
      <c r="K150" s="17">
        <v>84036</v>
      </c>
      <c r="L150" s="17">
        <v>89747</v>
      </c>
      <c r="M150" s="17">
        <v>96903</v>
      </c>
      <c r="N150" s="17">
        <v>100300</v>
      </c>
      <c r="O150" s="17">
        <v>106529</v>
      </c>
      <c r="P150" s="17">
        <v>113697</v>
      </c>
      <c r="Q150" s="17">
        <v>113697</v>
      </c>
      <c r="R150" s="15">
        <f>SUM(P150/2525000000*1000)</f>
        <v>0.04502851485148515</v>
      </c>
    </row>
    <row r="151" spans="1:18" s="18" customFormat="1" ht="12.75" customHeight="1">
      <c r="A151" s="19" t="s">
        <v>130</v>
      </c>
      <c r="B151" s="17"/>
      <c r="C151" s="17"/>
      <c r="D151" s="17"/>
      <c r="E151" s="17"/>
      <c r="F151" s="17"/>
      <c r="G151" s="17">
        <v>19575</v>
      </c>
      <c r="H151" s="17">
        <v>19237</v>
      </c>
      <c r="I151" s="17">
        <v>21108</v>
      </c>
      <c r="J151" s="55">
        <v>20385</v>
      </c>
      <c r="K151" s="55">
        <v>20383</v>
      </c>
      <c r="L151" s="55">
        <v>19982</v>
      </c>
      <c r="M151" s="55">
        <v>21459</v>
      </c>
      <c r="N151" s="55">
        <v>23875</v>
      </c>
      <c r="O151" s="55">
        <v>25690</v>
      </c>
      <c r="P151" s="55">
        <v>26290</v>
      </c>
      <c r="Q151" s="55">
        <v>26290</v>
      </c>
      <c r="R151" s="21">
        <f>SUM(P151/2525000000*1000)</f>
        <v>0.010411881188118812</v>
      </c>
    </row>
    <row r="152" spans="1:18" s="26" customFormat="1" ht="12.75" customHeight="1">
      <c r="A152" s="23" t="s">
        <v>131</v>
      </c>
      <c r="B152" s="24">
        <f aca="true" t="shared" si="23" ref="B152:Q152">SUM(B150:B151)</f>
        <v>43502</v>
      </c>
      <c r="C152" s="24">
        <f t="shared" si="23"/>
        <v>45269</v>
      </c>
      <c r="D152" s="24">
        <f t="shared" si="23"/>
        <v>47471</v>
      </c>
      <c r="E152" s="24">
        <f t="shared" si="23"/>
        <v>46943</v>
      </c>
      <c r="F152" s="24">
        <f t="shared" si="23"/>
        <v>50159</v>
      </c>
      <c r="G152" s="24">
        <f t="shared" si="23"/>
        <v>74831</v>
      </c>
      <c r="H152" s="24">
        <f t="shared" si="23"/>
        <v>83529</v>
      </c>
      <c r="I152" s="24">
        <f t="shared" si="23"/>
        <v>90770</v>
      </c>
      <c r="J152" s="24">
        <f t="shared" si="23"/>
        <v>95773</v>
      </c>
      <c r="K152" s="24">
        <f t="shared" si="23"/>
        <v>104419</v>
      </c>
      <c r="L152" s="24">
        <f t="shared" si="23"/>
        <v>109729</v>
      </c>
      <c r="M152" s="24">
        <f t="shared" si="23"/>
        <v>118362</v>
      </c>
      <c r="N152" s="24">
        <f t="shared" si="23"/>
        <v>124175</v>
      </c>
      <c r="O152" s="24">
        <f t="shared" si="23"/>
        <v>132219</v>
      </c>
      <c r="P152" s="24">
        <f t="shared" si="23"/>
        <v>139987</v>
      </c>
      <c r="Q152" s="24">
        <f t="shared" si="23"/>
        <v>139987</v>
      </c>
      <c r="R152" s="25">
        <f>SUM(R150:R151)</f>
        <v>0.05544039603960396</v>
      </c>
    </row>
    <row r="153" spans="1:18" s="29" customFormat="1" ht="12.75" customHeight="1">
      <c r="A153" s="27"/>
      <c r="B153" s="28"/>
      <c r="C153" s="28"/>
      <c r="D153" s="2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25"/>
    </row>
    <row r="154" spans="1:17" ht="12.75" customHeight="1">
      <c r="A154" s="56" t="s">
        <v>132</v>
      </c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8" s="18" customFormat="1" ht="12.75" customHeight="1">
      <c r="A155" s="30" t="s">
        <v>133</v>
      </c>
      <c r="B155" s="17">
        <v>242</v>
      </c>
      <c r="C155" s="17">
        <v>2070</v>
      </c>
      <c r="D155" s="17">
        <v>2608</v>
      </c>
      <c r="E155" s="17">
        <v>2899</v>
      </c>
      <c r="F155" s="17">
        <v>3140</v>
      </c>
      <c r="G155" s="17">
        <v>3400</v>
      </c>
      <c r="H155" s="17">
        <v>411</v>
      </c>
      <c r="I155" s="17">
        <v>63</v>
      </c>
      <c r="J155" s="17">
        <v>754</v>
      </c>
      <c r="K155" s="17">
        <v>192</v>
      </c>
      <c r="L155" s="17">
        <v>261</v>
      </c>
      <c r="M155" s="17">
        <v>131</v>
      </c>
      <c r="N155" s="17">
        <v>153</v>
      </c>
      <c r="O155" s="17">
        <v>500</v>
      </c>
      <c r="P155" s="17">
        <v>500</v>
      </c>
      <c r="Q155" s="17">
        <v>500</v>
      </c>
      <c r="R155" s="15">
        <f>SUM(P155/2525000000*1000)</f>
        <v>0.00019801980198019803</v>
      </c>
    </row>
    <row r="156" spans="1:18" s="35" customFormat="1" ht="12.75" customHeight="1">
      <c r="A156" s="19" t="s">
        <v>134</v>
      </c>
      <c r="B156" s="31">
        <v>106</v>
      </c>
      <c r="C156" s="31">
        <v>868</v>
      </c>
      <c r="D156" s="31">
        <v>0</v>
      </c>
      <c r="E156" s="20">
        <v>150</v>
      </c>
      <c r="F156" s="20">
        <v>225</v>
      </c>
      <c r="G156" s="20">
        <v>2140</v>
      </c>
      <c r="H156" s="20">
        <v>0</v>
      </c>
      <c r="I156" s="20">
        <v>0</v>
      </c>
      <c r="J156" s="20">
        <v>6</v>
      </c>
      <c r="K156" s="20">
        <v>295</v>
      </c>
      <c r="L156" s="20">
        <v>0</v>
      </c>
      <c r="M156" s="20">
        <v>0</v>
      </c>
      <c r="N156" s="20">
        <v>0</v>
      </c>
      <c r="O156" s="20">
        <v>0</v>
      </c>
      <c r="P156" s="20"/>
      <c r="Q156" s="20">
        <v>0</v>
      </c>
      <c r="R156" s="21">
        <f>SUM(P156/2525000000*1000)</f>
        <v>0</v>
      </c>
    </row>
    <row r="157" spans="1:18" s="26" customFormat="1" ht="12.75" customHeight="1">
      <c r="A157" s="23" t="s">
        <v>135</v>
      </c>
      <c r="B157" s="24">
        <f aca="true" t="shared" si="24" ref="B157:Q157">SUM(B155:B156)</f>
        <v>348</v>
      </c>
      <c r="C157" s="24">
        <f t="shared" si="24"/>
        <v>2938</v>
      </c>
      <c r="D157" s="24">
        <f t="shared" si="24"/>
        <v>2608</v>
      </c>
      <c r="E157" s="24">
        <f t="shared" si="24"/>
        <v>3049</v>
      </c>
      <c r="F157" s="24">
        <f t="shared" si="24"/>
        <v>3365</v>
      </c>
      <c r="G157" s="24">
        <f t="shared" si="24"/>
        <v>5540</v>
      </c>
      <c r="H157" s="24">
        <f t="shared" si="24"/>
        <v>411</v>
      </c>
      <c r="I157" s="24">
        <f t="shared" si="24"/>
        <v>63</v>
      </c>
      <c r="J157" s="24">
        <f t="shared" si="24"/>
        <v>760</v>
      </c>
      <c r="K157" s="24">
        <f t="shared" si="24"/>
        <v>487</v>
      </c>
      <c r="L157" s="24">
        <f t="shared" si="24"/>
        <v>261</v>
      </c>
      <c r="M157" s="24">
        <f t="shared" si="24"/>
        <v>131</v>
      </c>
      <c r="N157" s="24">
        <f t="shared" si="24"/>
        <v>153</v>
      </c>
      <c r="O157" s="24">
        <f t="shared" si="24"/>
        <v>500</v>
      </c>
      <c r="P157" s="24">
        <f t="shared" si="24"/>
        <v>500</v>
      </c>
      <c r="Q157" s="24">
        <f t="shared" si="24"/>
        <v>500</v>
      </c>
      <c r="R157" s="25">
        <f>SUM(R155:R156)</f>
        <v>0.00019801980198019803</v>
      </c>
    </row>
    <row r="158" spans="1:18" s="29" customFormat="1" ht="12.75" customHeight="1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5"/>
    </row>
    <row r="159" spans="1:17" ht="12.75" customHeight="1">
      <c r="A159" s="12" t="s">
        <v>136</v>
      </c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8" s="18" customFormat="1" ht="12.75" customHeight="1">
      <c r="A160" s="30" t="s">
        <v>137</v>
      </c>
      <c r="B160" s="17">
        <v>300</v>
      </c>
      <c r="C160" s="17">
        <v>300</v>
      </c>
      <c r="D160" s="17">
        <v>300</v>
      </c>
      <c r="E160" s="17">
        <v>300</v>
      </c>
      <c r="F160" s="17">
        <v>300</v>
      </c>
      <c r="G160" s="17">
        <v>300</v>
      </c>
      <c r="H160" s="17">
        <v>300</v>
      </c>
      <c r="I160" s="17">
        <v>245</v>
      </c>
      <c r="J160" s="17">
        <v>300</v>
      </c>
      <c r="K160" s="17">
        <v>300</v>
      </c>
      <c r="L160" s="17">
        <v>300</v>
      </c>
      <c r="M160" s="17">
        <v>300</v>
      </c>
      <c r="N160" s="17">
        <v>300</v>
      </c>
      <c r="O160" s="17">
        <v>300</v>
      </c>
      <c r="P160" s="17">
        <v>300</v>
      </c>
      <c r="Q160" s="17">
        <v>300</v>
      </c>
      <c r="R160" s="15">
        <f>SUM(P160/2525000000*1000)</f>
        <v>0.00011881188118811881</v>
      </c>
    </row>
    <row r="161" spans="1:18" s="35" customFormat="1" ht="12.75" customHeight="1">
      <c r="A161" s="19" t="s">
        <v>138</v>
      </c>
      <c r="B161" s="31">
        <v>135</v>
      </c>
      <c r="C161" s="31">
        <v>192</v>
      </c>
      <c r="D161" s="31">
        <v>66</v>
      </c>
      <c r="E161" s="20">
        <v>182</v>
      </c>
      <c r="F161" s="20">
        <v>179</v>
      </c>
      <c r="G161" s="20">
        <v>185</v>
      </c>
      <c r="H161" s="20">
        <v>28</v>
      </c>
      <c r="I161" s="20">
        <v>145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300</v>
      </c>
      <c r="P161" s="20">
        <v>300</v>
      </c>
      <c r="Q161" s="20">
        <v>300</v>
      </c>
      <c r="R161" s="21">
        <f>SUM(P161/2525000000*1000)</f>
        <v>0.00011881188118811881</v>
      </c>
    </row>
    <row r="162" spans="1:18" s="26" customFormat="1" ht="12.75" customHeight="1">
      <c r="A162" s="23" t="s">
        <v>139</v>
      </c>
      <c r="B162" s="24">
        <f aca="true" t="shared" si="25" ref="B162:Q162">SUM(B160:B161)</f>
        <v>435</v>
      </c>
      <c r="C162" s="24">
        <f t="shared" si="25"/>
        <v>492</v>
      </c>
      <c r="D162" s="24">
        <f t="shared" si="25"/>
        <v>366</v>
      </c>
      <c r="E162" s="24">
        <f t="shared" si="25"/>
        <v>482</v>
      </c>
      <c r="F162" s="24">
        <f t="shared" si="25"/>
        <v>479</v>
      </c>
      <c r="G162" s="24">
        <f t="shared" si="25"/>
        <v>485</v>
      </c>
      <c r="H162" s="24">
        <f t="shared" si="25"/>
        <v>328</v>
      </c>
      <c r="I162" s="24">
        <f t="shared" si="25"/>
        <v>390</v>
      </c>
      <c r="J162" s="24">
        <f t="shared" si="25"/>
        <v>300</v>
      </c>
      <c r="K162" s="24">
        <f t="shared" si="25"/>
        <v>300</v>
      </c>
      <c r="L162" s="24">
        <f t="shared" si="25"/>
        <v>300</v>
      </c>
      <c r="M162" s="24">
        <f t="shared" si="25"/>
        <v>300</v>
      </c>
      <c r="N162" s="24">
        <f t="shared" si="25"/>
        <v>300</v>
      </c>
      <c r="O162" s="24">
        <f t="shared" si="25"/>
        <v>600</v>
      </c>
      <c r="P162" s="24">
        <f t="shared" si="25"/>
        <v>600</v>
      </c>
      <c r="Q162" s="24">
        <f t="shared" si="25"/>
        <v>600</v>
      </c>
      <c r="R162" s="25">
        <f>SUM(R160:R161)</f>
        <v>0.00023762376237623762</v>
      </c>
    </row>
    <row r="163" spans="1:18" s="26" customFormat="1" ht="12.7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</row>
    <row r="164" spans="1:18" s="26" customFormat="1" ht="12.75" customHeight="1">
      <c r="A164" s="41" t="s">
        <v>140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</row>
    <row r="165" spans="1:18" s="26" customFormat="1" ht="12.75" customHeight="1">
      <c r="A165" s="30" t="s">
        <v>141</v>
      </c>
      <c r="B165" s="24"/>
      <c r="C165" s="24"/>
      <c r="D165" s="24"/>
      <c r="E165" s="24"/>
      <c r="F165" s="17">
        <v>290052</v>
      </c>
      <c r="G165" s="17">
        <v>293117</v>
      </c>
      <c r="H165" s="17">
        <v>333578</v>
      </c>
      <c r="I165" s="17">
        <v>375761</v>
      </c>
      <c r="J165" s="17">
        <v>378316</v>
      </c>
      <c r="K165" s="17">
        <v>403188</v>
      </c>
      <c r="L165" s="17">
        <v>473514</v>
      </c>
      <c r="M165" s="17">
        <v>488971</v>
      </c>
      <c r="N165" s="17">
        <v>539638</v>
      </c>
      <c r="O165" s="17">
        <v>581688</v>
      </c>
      <c r="P165" s="17">
        <v>673472</v>
      </c>
      <c r="Q165" s="17">
        <v>673472</v>
      </c>
      <c r="R165" s="15">
        <f>SUM(P165/2525000000*1000)</f>
        <v>0.26672158415841585</v>
      </c>
    </row>
    <row r="166" spans="1:18" s="26" customFormat="1" ht="12.75" customHeight="1">
      <c r="A166" s="30" t="s">
        <v>142</v>
      </c>
      <c r="B166" s="24"/>
      <c r="C166" s="24"/>
      <c r="D166" s="24"/>
      <c r="E166" s="24"/>
      <c r="F166" s="55">
        <v>2601314</v>
      </c>
      <c r="G166" s="55">
        <v>2731466</v>
      </c>
      <c r="H166" s="55">
        <v>2911965</v>
      </c>
      <c r="I166" s="55">
        <v>3124911</v>
      </c>
      <c r="J166" s="55">
        <v>3339317</v>
      </c>
      <c r="K166" s="55">
        <v>3468965</v>
      </c>
      <c r="L166" s="55">
        <v>3470899</v>
      </c>
      <c r="M166" s="55">
        <v>3677530</v>
      </c>
      <c r="N166" s="55">
        <v>3775447</v>
      </c>
      <c r="O166" s="55">
        <v>3946049</v>
      </c>
      <c r="P166" s="55">
        <v>4077446</v>
      </c>
      <c r="Q166" s="55">
        <v>4077446</v>
      </c>
      <c r="R166" s="21">
        <f>SUM(P166/2525000000*1000)</f>
        <v>1.614830099009901</v>
      </c>
    </row>
    <row r="167" spans="1:18" s="50" customFormat="1" ht="12.75" customHeight="1">
      <c r="A167" s="23" t="s">
        <v>143</v>
      </c>
      <c r="B167" s="40">
        <v>2482728</v>
      </c>
      <c r="C167" s="24">
        <v>2551953</v>
      </c>
      <c r="D167" s="24">
        <v>2665808</v>
      </c>
      <c r="E167" s="24">
        <v>2813501</v>
      </c>
      <c r="F167" s="24">
        <f aca="true" t="shared" si="26" ref="F167:P167">SUM(F165+F166)</f>
        <v>2891366</v>
      </c>
      <c r="G167" s="24">
        <f t="shared" si="26"/>
        <v>3024583</v>
      </c>
      <c r="H167" s="24">
        <f t="shared" si="26"/>
        <v>3245543</v>
      </c>
      <c r="I167" s="24">
        <f t="shared" si="26"/>
        <v>3500672</v>
      </c>
      <c r="J167" s="24">
        <f t="shared" si="26"/>
        <v>3717633</v>
      </c>
      <c r="K167" s="24">
        <f t="shared" si="26"/>
        <v>3872153</v>
      </c>
      <c r="L167" s="24">
        <f t="shared" si="26"/>
        <v>3944413</v>
      </c>
      <c r="M167" s="24">
        <f t="shared" si="26"/>
        <v>4166501</v>
      </c>
      <c r="N167" s="24">
        <f t="shared" si="26"/>
        <v>4315085</v>
      </c>
      <c r="O167" s="24">
        <f t="shared" si="26"/>
        <v>4527737</v>
      </c>
      <c r="P167" s="24">
        <f t="shared" si="26"/>
        <v>4750918</v>
      </c>
      <c r="Q167" s="24">
        <f>SUM(Q165:Q166)</f>
        <v>4750918</v>
      </c>
      <c r="R167" s="25">
        <f>SUM(R165:R166)</f>
        <v>1.8815516831683168</v>
      </c>
    </row>
    <row r="168" spans="1:18" s="50" customFormat="1" ht="12.75" customHeight="1">
      <c r="A168" s="23"/>
      <c r="B168" s="40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5"/>
    </row>
    <row r="169" spans="1:17" ht="12.75" customHeight="1">
      <c r="A169" s="12" t="s">
        <v>144</v>
      </c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8" s="18" customFormat="1" ht="12.75" customHeight="1">
      <c r="A170" s="30" t="s">
        <v>145</v>
      </c>
      <c r="B170" s="17">
        <v>1200</v>
      </c>
      <c r="C170" s="17">
        <v>1200</v>
      </c>
      <c r="D170" s="17">
        <v>1200</v>
      </c>
      <c r="E170" s="17">
        <v>1200</v>
      </c>
      <c r="F170" s="17">
        <v>1172</v>
      </c>
      <c r="G170" s="17">
        <v>1200</v>
      </c>
      <c r="H170" s="17">
        <v>1200</v>
      </c>
      <c r="I170" s="17">
        <v>1200</v>
      </c>
      <c r="J170" s="17">
        <v>1200</v>
      </c>
      <c r="K170" s="17">
        <v>1200</v>
      </c>
      <c r="L170" s="17">
        <v>1200</v>
      </c>
      <c r="M170" s="17">
        <v>1200</v>
      </c>
      <c r="N170" s="17">
        <v>1200</v>
      </c>
      <c r="O170" s="17">
        <v>1200</v>
      </c>
      <c r="P170" s="17">
        <v>1200</v>
      </c>
      <c r="Q170" s="17">
        <v>1200</v>
      </c>
      <c r="R170" s="15">
        <f>SUM(P170/2525000000*1000)</f>
        <v>0.00047524752475247524</v>
      </c>
    </row>
    <row r="171" spans="1:18" s="32" customFormat="1" ht="12.75" customHeight="1">
      <c r="A171" s="19" t="s">
        <v>146</v>
      </c>
      <c r="B171" s="31">
        <v>505554</v>
      </c>
      <c r="C171" s="31">
        <v>535863</v>
      </c>
      <c r="D171" s="31">
        <v>560575</v>
      </c>
      <c r="E171" s="31">
        <v>592757</v>
      </c>
      <c r="F171" s="31">
        <v>597546</v>
      </c>
      <c r="G171" s="31">
        <v>642731</v>
      </c>
      <c r="H171" s="31">
        <v>662349</v>
      </c>
      <c r="I171" s="31">
        <v>626653</v>
      </c>
      <c r="J171" s="31">
        <v>638585</v>
      </c>
      <c r="K171" s="31">
        <v>624407</v>
      </c>
      <c r="L171" s="31">
        <v>638059</v>
      </c>
      <c r="M171" s="31">
        <v>679673</v>
      </c>
      <c r="N171" s="31">
        <v>692445</v>
      </c>
      <c r="O171" s="31">
        <v>764277</v>
      </c>
      <c r="P171" s="31">
        <v>876978</v>
      </c>
      <c r="Q171" s="31">
        <v>876978</v>
      </c>
      <c r="R171" s="15">
        <f>SUM(P171/2525000000*1000)</f>
        <v>0.3473180198019802</v>
      </c>
    </row>
    <row r="172" spans="1:18" s="32" customFormat="1" ht="12.75" customHeight="1">
      <c r="A172" s="19" t="s">
        <v>147</v>
      </c>
      <c r="B172" s="31"/>
      <c r="C172" s="31"/>
      <c r="D172" s="31"/>
      <c r="E172" s="31">
        <v>131941</v>
      </c>
      <c r="F172" s="31">
        <v>146640</v>
      </c>
      <c r="G172" s="31">
        <v>147400</v>
      </c>
      <c r="H172" s="31">
        <v>166101</v>
      </c>
      <c r="I172" s="31">
        <v>197976</v>
      </c>
      <c r="J172" s="31">
        <v>224120</v>
      </c>
      <c r="K172" s="31">
        <v>227541</v>
      </c>
      <c r="L172" s="31">
        <v>234266</v>
      </c>
      <c r="M172" s="31">
        <v>263651</v>
      </c>
      <c r="N172" s="31">
        <v>261199</v>
      </c>
      <c r="O172" s="31">
        <v>266900</v>
      </c>
      <c r="P172" s="31">
        <v>261000</v>
      </c>
      <c r="Q172" s="31">
        <v>261000</v>
      </c>
      <c r="R172" s="15">
        <f>SUM(P172/2525000000*1000)</f>
        <v>0.10336633663366336</v>
      </c>
    </row>
    <row r="173" spans="1:18" s="32" customFormat="1" ht="12.75" customHeight="1">
      <c r="A173" s="19" t="s">
        <v>148</v>
      </c>
      <c r="B173" s="31"/>
      <c r="C173" s="31"/>
      <c r="D173" s="31"/>
      <c r="E173" s="20">
        <v>1741</v>
      </c>
      <c r="F173" s="20">
        <v>1804</v>
      </c>
      <c r="G173" s="20">
        <v>3000</v>
      </c>
      <c r="H173" s="20">
        <v>2384</v>
      </c>
      <c r="I173" s="20">
        <v>3000</v>
      </c>
      <c r="J173" s="20">
        <v>1840</v>
      </c>
      <c r="K173" s="20">
        <v>2845</v>
      </c>
      <c r="L173" s="20">
        <v>3000</v>
      </c>
      <c r="M173" s="20">
        <v>780</v>
      </c>
      <c r="N173" s="20">
        <v>715</v>
      </c>
      <c r="O173" s="20">
        <v>3000</v>
      </c>
      <c r="P173" s="20">
        <v>3000</v>
      </c>
      <c r="Q173" s="20">
        <v>3000</v>
      </c>
      <c r="R173" s="21">
        <f>SUM(P173/2525000000*1000)</f>
        <v>0.001188118811881188</v>
      </c>
    </row>
    <row r="174" spans="1:18" s="26" customFormat="1" ht="12.75" customHeight="1">
      <c r="A174" s="23" t="s">
        <v>149</v>
      </c>
      <c r="B174" s="24">
        <f aca="true" t="shared" si="27" ref="B174:R174">SUM(B170:B173)</f>
        <v>506754</v>
      </c>
      <c r="C174" s="24">
        <f t="shared" si="27"/>
        <v>537063</v>
      </c>
      <c r="D174" s="24">
        <f t="shared" si="27"/>
        <v>561775</v>
      </c>
      <c r="E174" s="24">
        <f t="shared" si="27"/>
        <v>727639</v>
      </c>
      <c r="F174" s="24">
        <f t="shared" si="27"/>
        <v>747162</v>
      </c>
      <c r="G174" s="24">
        <f t="shared" si="27"/>
        <v>794331</v>
      </c>
      <c r="H174" s="24">
        <f t="shared" si="27"/>
        <v>832034</v>
      </c>
      <c r="I174" s="24">
        <f t="shared" si="27"/>
        <v>828829</v>
      </c>
      <c r="J174" s="24">
        <f t="shared" si="27"/>
        <v>865745</v>
      </c>
      <c r="K174" s="24">
        <f t="shared" si="27"/>
        <v>855993</v>
      </c>
      <c r="L174" s="24">
        <f t="shared" si="27"/>
        <v>876525</v>
      </c>
      <c r="M174" s="24">
        <f t="shared" si="27"/>
        <v>945304</v>
      </c>
      <c r="N174" s="24">
        <f t="shared" si="27"/>
        <v>955559</v>
      </c>
      <c r="O174" s="24">
        <f t="shared" si="27"/>
        <v>1035377</v>
      </c>
      <c r="P174" s="24">
        <f t="shared" si="27"/>
        <v>1142178</v>
      </c>
      <c r="Q174" s="24">
        <f t="shared" si="27"/>
        <v>1142178</v>
      </c>
      <c r="R174" s="25">
        <f t="shared" si="27"/>
        <v>0.4523477227722772</v>
      </c>
    </row>
    <row r="175" spans="1:18" s="26" customFormat="1" ht="12.7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5"/>
    </row>
    <row r="176" spans="1:18" s="29" customFormat="1" ht="12.75" customHeigh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5"/>
    </row>
    <row r="177" spans="1:18" s="26" customFormat="1" ht="12.75" customHeight="1">
      <c r="A177" s="23" t="s">
        <v>150</v>
      </c>
      <c r="B177" s="24">
        <v>3770</v>
      </c>
      <c r="C177" s="24">
        <v>45652</v>
      </c>
      <c r="D177" s="24">
        <v>19735</v>
      </c>
      <c r="E177" s="24">
        <v>8798</v>
      </c>
      <c r="F177" s="24">
        <v>24483</v>
      </c>
      <c r="G177" s="24">
        <v>15000</v>
      </c>
      <c r="H177" s="24">
        <v>19293</v>
      </c>
      <c r="I177" s="24">
        <v>6444</v>
      </c>
      <c r="J177" s="24">
        <v>26390</v>
      </c>
      <c r="K177" s="24">
        <v>13455</v>
      </c>
      <c r="L177" s="24">
        <v>62876</v>
      </c>
      <c r="M177" s="24">
        <v>18734</v>
      </c>
      <c r="N177" s="24">
        <v>13911</v>
      </c>
      <c r="O177" s="24">
        <v>15000</v>
      </c>
      <c r="P177" s="24">
        <v>15000</v>
      </c>
      <c r="Q177" s="24">
        <v>15000</v>
      </c>
      <c r="R177" s="25">
        <f>SUM(P177/2525000000*1000)</f>
        <v>0.005940594059405941</v>
      </c>
    </row>
    <row r="178" spans="1:18" s="29" customFormat="1" ht="12.75" customHeight="1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5"/>
    </row>
    <row r="179" spans="1:17" ht="12.75" customHeight="1">
      <c r="A179" s="12" t="s">
        <v>151</v>
      </c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8" s="18" customFormat="1" ht="12.75" customHeight="1">
      <c r="A180" s="30" t="s">
        <v>152</v>
      </c>
      <c r="B180" s="17">
        <v>600</v>
      </c>
      <c r="C180" s="17">
        <v>600</v>
      </c>
      <c r="D180" s="17">
        <v>600</v>
      </c>
      <c r="E180" s="17">
        <v>600</v>
      </c>
      <c r="F180" s="17">
        <v>600</v>
      </c>
      <c r="G180" s="17">
        <v>600</v>
      </c>
      <c r="H180" s="17">
        <v>400</v>
      </c>
      <c r="I180" s="17">
        <v>400</v>
      </c>
      <c r="J180" s="17">
        <v>400</v>
      </c>
      <c r="K180" s="17">
        <v>400</v>
      </c>
      <c r="L180" s="17">
        <v>400</v>
      </c>
      <c r="M180" s="17">
        <v>400</v>
      </c>
      <c r="N180" s="17">
        <v>529</v>
      </c>
      <c r="O180" s="17">
        <v>600</v>
      </c>
      <c r="P180" s="17">
        <v>600</v>
      </c>
      <c r="Q180" s="17">
        <v>600</v>
      </c>
      <c r="R180" s="15">
        <f aca="true" t="shared" si="28" ref="R180:R185">SUM(P180/2525000000*1000)</f>
        <v>0.00023762376237623762</v>
      </c>
    </row>
    <row r="181" spans="1:18" s="32" customFormat="1" ht="12.75" customHeight="1">
      <c r="A181" s="19" t="s">
        <v>153</v>
      </c>
      <c r="B181" s="31">
        <v>58055</v>
      </c>
      <c r="C181" s="31">
        <v>60046</v>
      </c>
      <c r="D181" s="31">
        <v>62165</v>
      </c>
      <c r="E181" s="31">
        <v>66127</v>
      </c>
      <c r="F181" s="31">
        <v>70010</v>
      </c>
      <c r="G181" s="31">
        <v>73750</v>
      </c>
      <c r="H181" s="31">
        <v>76247</v>
      </c>
      <c r="I181" s="31">
        <v>79155</v>
      </c>
      <c r="J181" s="31">
        <v>84463</v>
      </c>
      <c r="K181" s="31">
        <v>88613</v>
      </c>
      <c r="L181" s="31">
        <v>124140</v>
      </c>
      <c r="M181" s="31">
        <v>140839</v>
      </c>
      <c r="N181" s="31">
        <v>151140</v>
      </c>
      <c r="O181" s="31">
        <v>160690</v>
      </c>
      <c r="P181" s="31">
        <v>169000</v>
      </c>
      <c r="Q181" s="31">
        <v>169000</v>
      </c>
      <c r="R181" s="15">
        <f t="shared" si="28"/>
        <v>0.06693069306930692</v>
      </c>
    </row>
    <row r="182" spans="1:18" s="32" customFormat="1" ht="12.75" customHeight="1">
      <c r="A182" s="19" t="s">
        <v>154</v>
      </c>
      <c r="B182" s="31"/>
      <c r="C182" s="31">
        <v>9117</v>
      </c>
      <c r="D182" s="31">
        <v>12360</v>
      </c>
      <c r="E182" s="31">
        <v>10932</v>
      </c>
      <c r="F182" s="31">
        <v>7380</v>
      </c>
      <c r="G182" s="31">
        <v>12520</v>
      </c>
      <c r="H182" s="31">
        <v>6067</v>
      </c>
      <c r="I182" s="31">
        <v>7918</v>
      </c>
      <c r="J182" s="31">
        <v>5602</v>
      </c>
      <c r="K182" s="31">
        <v>8184</v>
      </c>
      <c r="L182" s="31">
        <v>11507</v>
      </c>
      <c r="M182" s="31">
        <v>12691</v>
      </c>
      <c r="N182" s="31">
        <v>11411</v>
      </c>
      <c r="O182" s="31">
        <v>14450</v>
      </c>
      <c r="P182" s="31">
        <v>21600</v>
      </c>
      <c r="Q182" s="31">
        <v>21600</v>
      </c>
      <c r="R182" s="15">
        <f t="shared" si="28"/>
        <v>0.008554455445544553</v>
      </c>
    </row>
    <row r="183" spans="1:18" s="32" customFormat="1" ht="12.75" customHeight="1">
      <c r="A183" s="19" t="s">
        <v>155</v>
      </c>
      <c r="B183" s="31"/>
      <c r="C183" s="31"/>
      <c r="D183" s="31"/>
      <c r="E183" s="31">
        <v>0</v>
      </c>
      <c r="F183" s="31">
        <v>0</v>
      </c>
      <c r="G183" s="31">
        <v>0</v>
      </c>
      <c r="H183" s="31">
        <v>3396</v>
      </c>
      <c r="I183" s="31">
        <v>7536</v>
      </c>
      <c r="J183" s="31">
        <v>8319</v>
      </c>
      <c r="K183" s="31">
        <v>4094</v>
      </c>
      <c r="L183" s="31">
        <v>8940</v>
      </c>
      <c r="M183" s="31">
        <v>11920</v>
      </c>
      <c r="N183" s="31">
        <v>11920</v>
      </c>
      <c r="O183" s="31">
        <v>12000</v>
      </c>
      <c r="P183" s="31">
        <v>0</v>
      </c>
      <c r="Q183" s="31">
        <v>0</v>
      </c>
      <c r="R183" s="15">
        <f t="shared" si="28"/>
        <v>0</v>
      </c>
    </row>
    <row r="184" spans="1:18" s="32" customFormat="1" ht="12.75" customHeight="1">
      <c r="A184" s="19" t="s">
        <v>156</v>
      </c>
      <c r="B184" s="31"/>
      <c r="C184" s="31"/>
      <c r="D184" s="31"/>
      <c r="E184" s="31">
        <v>0</v>
      </c>
      <c r="F184" s="31">
        <v>0</v>
      </c>
      <c r="G184" s="31">
        <v>23200</v>
      </c>
      <c r="H184" s="31">
        <v>5374</v>
      </c>
      <c r="I184" s="31">
        <v>4113</v>
      </c>
      <c r="J184" s="31">
        <v>18045</v>
      </c>
      <c r="K184" s="31">
        <v>7865</v>
      </c>
      <c r="L184" s="31">
        <v>16399</v>
      </c>
      <c r="M184" s="31">
        <v>16596</v>
      </c>
      <c r="N184" s="31">
        <v>16596</v>
      </c>
      <c r="O184" s="31">
        <v>17000</v>
      </c>
      <c r="P184" s="31">
        <v>17000</v>
      </c>
      <c r="Q184" s="31">
        <v>17000</v>
      </c>
      <c r="R184" s="15">
        <f t="shared" si="28"/>
        <v>0.006732673267326733</v>
      </c>
    </row>
    <row r="185" spans="1:18" s="32" customFormat="1" ht="12.75" customHeight="1">
      <c r="A185" s="19" t="s">
        <v>157</v>
      </c>
      <c r="B185" s="31"/>
      <c r="C185" s="31"/>
      <c r="D185" s="31"/>
      <c r="E185" s="31">
        <v>4569</v>
      </c>
      <c r="F185" s="31">
        <v>1797</v>
      </c>
      <c r="G185" s="31">
        <v>5000</v>
      </c>
      <c r="H185" s="31">
        <v>965</v>
      </c>
      <c r="I185" s="31">
        <v>572</v>
      </c>
      <c r="J185" s="31">
        <v>2497</v>
      </c>
      <c r="K185" s="31">
        <v>2274</v>
      </c>
      <c r="L185" s="31">
        <v>3205</v>
      </c>
      <c r="M185" s="31">
        <v>2875</v>
      </c>
      <c r="N185" s="31">
        <v>2975</v>
      </c>
      <c r="O185" s="31">
        <v>3500</v>
      </c>
      <c r="P185" s="31">
        <v>3500</v>
      </c>
      <c r="Q185" s="31">
        <v>3500</v>
      </c>
      <c r="R185" s="15">
        <f t="shared" si="28"/>
        <v>0.001386138613861386</v>
      </c>
    </row>
    <row r="186" spans="1:18" s="35" customFormat="1" ht="12.75" customHeight="1">
      <c r="A186" s="19" t="s">
        <v>158</v>
      </c>
      <c r="B186" s="31">
        <v>13148</v>
      </c>
      <c r="C186" s="31">
        <v>0</v>
      </c>
      <c r="D186" s="31">
        <v>0</v>
      </c>
      <c r="E186" s="20">
        <v>4435</v>
      </c>
      <c r="F186" s="20">
        <v>8236</v>
      </c>
      <c r="G186" s="20">
        <v>8700</v>
      </c>
      <c r="H186" s="20">
        <v>7933</v>
      </c>
      <c r="I186" s="20">
        <v>12560</v>
      </c>
      <c r="J186" s="20">
        <v>17597</v>
      </c>
      <c r="K186" s="20">
        <v>18210</v>
      </c>
      <c r="L186" s="20">
        <v>16316</v>
      </c>
      <c r="M186" s="20">
        <v>15327</v>
      </c>
      <c r="N186" s="20">
        <v>20558</v>
      </c>
      <c r="O186" s="20">
        <v>26000</v>
      </c>
      <c r="P186" s="20">
        <v>26000</v>
      </c>
      <c r="Q186" s="20">
        <v>26000</v>
      </c>
      <c r="R186" s="21">
        <f>SUM(P186/2525000000*1000)</f>
        <v>0.010297029702970298</v>
      </c>
    </row>
    <row r="187" spans="1:18" s="26" customFormat="1" ht="12.75" customHeight="1">
      <c r="A187" s="23" t="s">
        <v>159</v>
      </c>
      <c r="B187" s="24">
        <f aca="true" t="shared" si="29" ref="B187:Q187">SUM(B180:B186)</f>
        <v>71803</v>
      </c>
      <c r="C187" s="24">
        <f t="shared" si="29"/>
        <v>69763</v>
      </c>
      <c r="D187" s="24">
        <f t="shared" si="29"/>
        <v>75125</v>
      </c>
      <c r="E187" s="24">
        <f t="shared" si="29"/>
        <v>86663</v>
      </c>
      <c r="F187" s="24">
        <f t="shared" si="29"/>
        <v>88023</v>
      </c>
      <c r="G187" s="24">
        <f t="shared" si="29"/>
        <v>123770</v>
      </c>
      <c r="H187" s="24">
        <f t="shared" si="29"/>
        <v>100382</v>
      </c>
      <c r="I187" s="24">
        <f t="shared" si="29"/>
        <v>112254</v>
      </c>
      <c r="J187" s="24">
        <f t="shared" si="29"/>
        <v>136923</v>
      </c>
      <c r="K187" s="24">
        <f t="shared" si="29"/>
        <v>129640</v>
      </c>
      <c r="L187" s="24">
        <f t="shared" si="29"/>
        <v>180907</v>
      </c>
      <c r="M187" s="24">
        <f t="shared" si="29"/>
        <v>200648</v>
      </c>
      <c r="N187" s="24">
        <f t="shared" si="29"/>
        <v>215129</v>
      </c>
      <c r="O187" s="24">
        <f t="shared" si="29"/>
        <v>234240</v>
      </c>
      <c r="P187" s="24">
        <f t="shared" si="29"/>
        <v>237700</v>
      </c>
      <c r="Q187" s="24">
        <f t="shared" si="29"/>
        <v>237700</v>
      </c>
      <c r="R187" s="25">
        <f>SUM(R180:R186)</f>
        <v>0.09413861386138613</v>
      </c>
    </row>
    <row r="188" spans="1:18" s="29" customFormat="1" ht="12.75" customHeight="1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5"/>
    </row>
    <row r="189" spans="1:17" ht="12.75" customHeight="1">
      <c r="A189" s="12" t="s">
        <v>160</v>
      </c>
      <c r="B189" s="13"/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8" s="18" customFormat="1" ht="12.75" customHeight="1">
      <c r="A190" s="30" t="s">
        <v>161</v>
      </c>
      <c r="B190" s="17">
        <v>82516</v>
      </c>
      <c r="C190" s="17">
        <v>85627</v>
      </c>
      <c r="D190" s="17">
        <v>91635</v>
      </c>
      <c r="E190" s="17">
        <v>96215</v>
      </c>
      <c r="F190" s="17">
        <v>101605</v>
      </c>
      <c r="G190" s="17">
        <v>106404</v>
      </c>
      <c r="H190" s="17">
        <v>110770</v>
      </c>
      <c r="I190" s="17">
        <v>115258</v>
      </c>
      <c r="J190" s="17">
        <v>121238</v>
      </c>
      <c r="K190" s="17">
        <v>126590</v>
      </c>
      <c r="L190" s="17">
        <v>130508</v>
      </c>
      <c r="M190" s="17">
        <v>134917</v>
      </c>
      <c r="N190" s="17">
        <v>138263</v>
      </c>
      <c r="O190" s="17">
        <v>142480</v>
      </c>
      <c r="P190" s="17">
        <v>147753</v>
      </c>
      <c r="Q190" s="17">
        <v>147753</v>
      </c>
      <c r="R190" s="15">
        <f>SUM(P190/2525000000*1000)</f>
        <v>0.058516039603960394</v>
      </c>
    </row>
    <row r="191" spans="1:18" s="35" customFormat="1" ht="12.75" customHeight="1">
      <c r="A191" s="19" t="s">
        <v>162</v>
      </c>
      <c r="B191" s="31">
        <v>14633</v>
      </c>
      <c r="C191" s="31">
        <v>13195</v>
      </c>
      <c r="D191" s="31">
        <v>13809</v>
      </c>
      <c r="E191" s="20">
        <v>12693</v>
      </c>
      <c r="F191" s="20">
        <v>14960</v>
      </c>
      <c r="G191" s="20">
        <v>17089</v>
      </c>
      <c r="H191" s="20">
        <v>15945</v>
      </c>
      <c r="I191" s="20">
        <v>15843</v>
      </c>
      <c r="J191" s="20">
        <v>15589</v>
      </c>
      <c r="K191" s="20">
        <v>16643</v>
      </c>
      <c r="L191" s="20">
        <v>17234</v>
      </c>
      <c r="M191" s="20">
        <v>17395</v>
      </c>
      <c r="N191" s="20">
        <v>21084</v>
      </c>
      <c r="O191" s="20">
        <v>22700</v>
      </c>
      <c r="P191" s="20">
        <v>25550</v>
      </c>
      <c r="Q191" s="20">
        <v>25550</v>
      </c>
      <c r="R191" s="21">
        <f>SUM(P191/2525000000*1000)</f>
        <v>0.010118811881188117</v>
      </c>
    </row>
    <row r="192" spans="1:18" s="26" customFormat="1" ht="12.75" customHeight="1">
      <c r="A192" s="23" t="s">
        <v>163</v>
      </c>
      <c r="B192" s="24">
        <f aca="true" t="shared" si="30" ref="B192:Q192">SUM(B190:B191)</f>
        <v>97149</v>
      </c>
      <c r="C192" s="24">
        <f t="shared" si="30"/>
        <v>98822</v>
      </c>
      <c r="D192" s="24">
        <f t="shared" si="30"/>
        <v>105444</v>
      </c>
      <c r="E192" s="24">
        <f t="shared" si="30"/>
        <v>108908</v>
      </c>
      <c r="F192" s="24">
        <f t="shared" si="30"/>
        <v>116565</v>
      </c>
      <c r="G192" s="24">
        <f t="shared" si="30"/>
        <v>123493</v>
      </c>
      <c r="H192" s="24">
        <f t="shared" si="30"/>
        <v>126715</v>
      </c>
      <c r="I192" s="24">
        <f t="shared" si="30"/>
        <v>131101</v>
      </c>
      <c r="J192" s="24">
        <f t="shared" si="30"/>
        <v>136827</v>
      </c>
      <c r="K192" s="24">
        <f t="shared" si="30"/>
        <v>143233</v>
      </c>
      <c r="L192" s="24">
        <f t="shared" si="30"/>
        <v>147742</v>
      </c>
      <c r="M192" s="24">
        <f t="shared" si="30"/>
        <v>152312</v>
      </c>
      <c r="N192" s="24">
        <f t="shared" si="30"/>
        <v>159347</v>
      </c>
      <c r="O192" s="24">
        <f t="shared" si="30"/>
        <v>165180</v>
      </c>
      <c r="P192" s="24">
        <f t="shared" si="30"/>
        <v>173303</v>
      </c>
      <c r="Q192" s="24">
        <f t="shared" si="30"/>
        <v>173303</v>
      </c>
      <c r="R192" s="25">
        <f>SUM(R190:R191)</f>
        <v>0.06863485148514852</v>
      </c>
    </row>
    <row r="193" spans="1:18" s="29" customFormat="1" ht="12.75" customHeigh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5"/>
    </row>
    <row r="194" spans="1:18" s="50" customFormat="1" ht="12.75" customHeight="1">
      <c r="A194" s="23" t="s">
        <v>164</v>
      </c>
      <c r="B194" s="40">
        <v>0</v>
      </c>
      <c r="C194" s="24">
        <v>4621</v>
      </c>
      <c r="D194" s="24">
        <v>2857</v>
      </c>
      <c r="E194" s="24">
        <v>5332</v>
      </c>
      <c r="F194" s="24">
        <v>1739</v>
      </c>
      <c r="G194" s="24">
        <v>9500</v>
      </c>
      <c r="H194" s="24">
        <v>11808</v>
      </c>
      <c r="I194" s="24">
        <v>11485</v>
      </c>
      <c r="J194" s="24">
        <v>10053</v>
      </c>
      <c r="K194" s="24">
        <v>12678</v>
      </c>
      <c r="L194" s="24">
        <v>14231</v>
      </c>
      <c r="M194" s="24">
        <v>12000</v>
      </c>
      <c r="N194" s="24">
        <v>16858</v>
      </c>
      <c r="O194" s="24">
        <v>15000</v>
      </c>
      <c r="P194" s="24">
        <v>15000</v>
      </c>
      <c r="Q194" s="24">
        <v>15000</v>
      </c>
      <c r="R194" s="25">
        <f>SUM(P194/2525000000*1000)</f>
        <v>0.005940594059405941</v>
      </c>
    </row>
    <row r="195" spans="1:18" s="52" customFormat="1" ht="12.75" customHeight="1">
      <c r="A195" s="12"/>
      <c r="B195" s="51"/>
      <c r="C195" s="51"/>
      <c r="D195" s="51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spans="1:18" s="50" customFormat="1" ht="12.75" customHeight="1">
      <c r="A196" s="23" t="s">
        <v>165</v>
      </c>
      <c r="B196" s="40">
        <v>26291</v>
      </c>
      <c r="C196" s="24">
        <v>27545</v>
      </c>
      <c r="D196" s="24">
        <v>26113</v>
      </c>
      <c r="E196" s="24">
        <v>27318</v>
      </c>
      <c r="F196" s="24">
        <v>27311</v>
      </c>
      <c r="G196" s="24">
        <v>27950</v>
      </c>
      <c r="H196" s="24">
        <v>28148</v>
      </c>
      <c r="I196" s="24">
        <v>28811</v>
      </c>
      <c r="J196" s="24">
        <v>29524</v>
      </c>
      <c r="K196" s="24">
        <v>30402</v>
      </c>
      <c r="L196" s="24">
        <v>28392</v>
      </c>
      <c r="M196" s="24">
        <v>34874</v>
      </c>
      <c r="N196" s="24">
        <v>37470</v>
      </c>
      <c r="O196" s="24">
        <v>43769</v>
      </c>
      <c r="P196" s="24">
        <v>40162</v>
      </c>
      <c r="Q196" s="24">
        <v>40162</v>
      </c>
      <c r="R196" s="25">
        <f>SUM(P196/2525000000*1000)</f>
        <v>0.015905742574257427</v>
      </c>
    </row>
    <row r="197" spans="1:18" s="29" customFormat="1" ht="12.75" customHeight="1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5"/>
    </row>
    <row r="198" spans="1:17" ht="12.75" customHeight="1">
      <c r="A198" s="12" t="s">
        <v>166</v>
      </c>
      <c r="B198" s="13"/>
      <c r="C198" s="13"/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8" s="18" customFormat="1" ht="12.75" customHeight="1">
      <c r="A199" s="30" t="s">
        <v>167</v>
      </c>
      <c r="B199" s="17">
        <v>184042</v>
      </c>
      <c r="C199" s="17">
        <v>185861</v>
      </c>
      <c r="D199" s="17">
        <v>198094</v>
      </c>
      <c r="E199" s="17">
        <v>189697</v>
      </c>
      <c r="F199" s="17">
        <v>185974</v>
      </c>
      <c r="G199" s="17">
        <v>213304</v>
      </c>
      <c r="H199" s="17">
        <v>233490</v>
      </c>
      <c r="I199" s="17">
        <v>247512</v>
      </c>
      <c r="J199" s="17">
        <v>263620</v>
      </c>
      <c r="K199" s="17">
        <v>282877</v>
      </c>
      <c r="L199" s="17">
        <v>290487</v>
      </c>
      <c r="M199" s="17">
        <v>308723</v>
      </c>
      <c r="N199" s="17">
        <v>326935</v>
      </c>
      <c r="O199" s="17">
        <v>342711</v>
      </c>
      <c r="P199" s="17">
        <v>358059</v>
      </c>
      <c r="Q199" s="17">
        <v>358059</v>
      </c>
      <c r="R199" s="15">
        <f>SUM(P199/2525000000*1000)</f>
        <v>0.14180554455445546</v>
      </c>
    </row>
    <row r="200" spans="1:18" s="35" customFormat="1" ht="12.75" customHeight="1">
      <c r="A200" s="19" t="s">
        <v>168</v>
      </c>
      <c r="B200" s="31">
        <v>72279</v>
      </c>
      <c r="C200" s="31">
        <v>74739</v>
      </c>
      <c r="D200" s="31">
        <v>67251</v>
      </c>
      <c r="E200" s="20">
        <v>67251</v>
      </c>
      <c r="F200" s="20">
        <v>82510</v>
      </c>
      <c r="G200" s="20">
        <v>98835</v>
      </c>
      <c r="H200" s="20">
        <v>100330</v>
      </c>
      <c r="I200" s="20">
        <v>102309</v>
      </c>
      <c r="J200" s="20">
        <v>99109</v>
      </c>
      <c r="K200" s="20">
        <v>99238</v>
      </c>
      <c r="L200" s="20">
        <v>99742</v>
      </c>
      <c r="M200" s="20">
        <v>105938</v>
      </c>
      <c r="N200" s="20">
        <v>107579</v>
      </c>
      <c r="O200" s="20">
        <v>106050</v>
      </c>
      <c r="P200" s="20">
        <v>110850</v>
      </c>
      <c r="Q200" s="20">
        <v>110850</v>
      </c>
      <c r="R200" s="21">
        <f>SUM(P200/2525000000*1000)</f>
        <v>0.043900990099009905</v>
      </c>
    </row>
    <row r="201" spans="1:18" s="26" customFormat="1" ht="12.75" customHeight="1">
      <c r="A201" s="23" t="s">
        <v>169</v>
      </c>
      <c r="B201" s="24">
        <f aca="true" t="shared" si="31" ref="B201:Q201">SUM(B199:B200)</f>
        <v>256321</v>
      </c>
      <c r="C201" s="24">
        <f t="shared" si="31"/>
        <v>260600</v>
      </c>
      <c r="D201" s="24">
        <f t="shared" si="31"/>
        <v>265345</v>
      </c>
      <c r="E201" s="24">
        <f t="shared" si="31"/>
        <v>256948</v>
      </c>
      <c r="F201" s="24">
        <f t="shared" si="31"/>
        <v>268484</v>
      </c>
      <c r="G201" s="24">
        <f t="shared" si="31"/>
        <v>312139</v>
      </c>
      <c r="H201" s="24">
        <f t="shared" si="31"/>
        <v>333820</v>
      </c>
      <c r="I201" s="24">
        <f t="shared" si="31"/>
        <v>349821</v>
      </c>
      <c r="J201" s="24">
        <f t="shared" si="31"/>
        <v>362729</v>
      </c>
      <c r="K201" s="24">
        <f t="shared" si="31"/>
        <v>382115</v>
      </c>
      <c r="L201" s="24">
        <f t="shared" si="31"/>
        <v>390229</v>
      </c>
      <c r="M201" s="24">
        <f t="shared" si="31"/>
        <v>414661</v>
      </c>
      <c r="N201" s="24">
        <f t="shared" si="31"/>
        <v>434514</v>
      </c>
      <c r="O201" s="24">
        <f t="shared" si="31"/>
        <v>448761</v>
      </c>
      <c r="P201" s="24">
        <f t="shared" si="31"/>
        <v>468909</v>
      </c>
      <c r="Q201" s="24">
        <f t="shared" si="31"/>
        <v>468909</v>
      </c>
      <c r="R201" s="25">
        <f>SUM(R199:R200)</f>
        <v>0.18570653465346537</v>
      </c>
    </row>
    <row r="202" spans="1:18" s="52" customFormat="1" ht="12.75" customHeight="1">
      <c r="A202" s="12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8"/>
    </row>
    <row r="203" spans="1:18" s="50" customFormat="1" ht="12.75" customHeight="1">
      <c r="A203" s="23" t="s">
        <v>170</v>
      </c>
      <c r="B203" s="40">
        <v>0</v>
      </c>
      <c r="C203" s="24">
        <v>114</v>
      </c>
      <c r="D203" s="24">
        <v>141</v>
      </c>
      <c r="E203" s="24">
        <v>129</v>
      </c>
      <c r="F203" s="24">
        <v>81</v>
      </c>
      <c r="G203" s="24">
        <v>550</v>
      </c>
      <c r="H203" s="24">
        <v>59</v>
      </c>
      <c r="I203" s="24">
        <v>586</v>
      </c>
      <c r="J203" s="24">
        <v>58</v>
      </c>
      <c r="K203" s="24">
        <v>60</v>
      </c>
      <c r="L203" s="24">
        <v>788</v>
      </c>
      <c r="M203" s="24">
        <v>1150</v>
      </c>
      <c r="N203" s="24">
        <v>1501</v>
      </c>
      <c r="O203" s="24">
        <v>3472</v>
      </c>
      <c r="P203" s="24">
        <v>3474</v>
      </c>
      <c r="Q203" s="24">
        <v>3474</v>
      </c>
      <c r="R203" s="25">
        <f>SUM(P203/2525000000*1000)</f>
        <v>0.0013758415841584157</v>
      </c>
    </row>
    <row r="204" spans="1:18" s="52" customFormat="1" ht="12.75" customHeight="1">
      <c r="A204" s="12"/>
      <c r="B204" s="57"/>
      <c r="C204" s="51"/>
      <c r="D204" s="51"/>
      <c r="E204" s="57"/>
      <c r="F204" s="57"/>
      <c r="G204" s="57"/>
      <c r="H204" s="57"/>
      <c r="I204" s="59"/>
      <c r="J204" s="59"/>
      <c r="K204" s="59"/>
      <c r="L204" s="59"/>
      <c r="M204" s="59"/>
      <c r="N204" s="59"/>
      <c r="O204" s="59"/>
      <c r="P204" s="59"/>
      <c r="Q204" s="59"/>
      <c r="R204" s="58"/>
    </row>
    <row r="205" spans="1:18" s="26" customFormat="1" ht="12.75" customHeight="1">
      <c r="A205" s="23" t="s">
        <v>171</v>
      </c>
      <c r="B205" s="24">
        <v>37359</v>
      </c>
      <c r="C205" s="24">
        <v>37359</v>
      </c>
      <c r="D205" s="24">
        <v>41475</v>
      </c>
      <c r="E205" s="24">
        <v>41475</v>
      </c>
      <c r="F205" s="24">
        <v>44251</v>
      </c>
      <c r="G205" s="24">
        <v>44251</v>
      </c>
      <c r="H205" s="24">
        <v>62397</v>
      </c>
      <c r="I205" s="24">
        <v>74120</v>
      </c>
      <c r="J205" s="24">
        <v>69918</v>
      </c>
      <c r="K205" s="24">
        <v>82008</v>
      </c>
      <c r="L205" s="24">
        <v>102031</v>
      </c>
      <c r="M205" s="24">
        <v>110543</v>
      </c>
      <c r="N205" s="24">
        <v>104223</v>
      </c>
      <c r="O205" s="24">
        <v>106762</v>
      </c>
      <c r="P205" s="24">
        <v>121521</v>
      </c>
      <c r="Q205" s="24">
        <v>121521</v>
      </c>
      <c r="R205" s="25">
        <f>SUM(P205/2525000000*1000)</f>
        <v>0.04812712871287129</v>
      </c>
    </row>
    <row r="206" spans="1:18" s="29" customFormat="1" ht="12.75" customHeight="1">
      <c r="A206" s="27"/>
      <c r="B206" s="28"/>
      <c r="C206" s="28"/>
      <c r="D206" s="2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25"/>
    </row>
    <row r="207" spans="1:18" s="26" customFormat="1" ht="12.75" customHeight="1">
      <c r="A207" s="23" t="s">
        <v>172</v>
      </c>
      <c r="B207" s="24">
        <v>271054</v>
      </c>
      <c r="C207" s="24">
        <v>297990</v>
      </c>
      <c r="D207" s="24">
        <v>250951</v>
      </c>
      <c r="E207" s="24">
        <v>267377</v>
      </c>
      <c r="F207" s="24">
        <v>269540</v>
      </c>
      <c r="G207" s="24">
        <v>329994</v>
      </c>
      <c r="H207" s="24">
        <v>386233</v>
      </c>
      <c r="I207" s="24">
        <v>359640</v>
      </c>
      <c r="J207" s="24">
        <v>439561</v>
      </c>
      <c r="K207" s="24">
        <v>450257</v>
      </c>
      <c r="L207" s="24">
        <v>527832</v>
      </c>
      <c r="M207" s="24">
        <v>572096</v>
      </c>
      <c r="N207" s="24">
        <v>593413</v>
      </c>
      <c r="O207" s="24">
        <v>593462</v>
      </c>
      <c r="P207" s="24">
        <v>670087</v>
      </c>
      <c r="Q207" s="24">
        <v>670087</v>
      </c>
      <c r="R207" s="25">
        <f>SUM(P207/2525000000*1000)</f>
        <v>0.2653809900990099</v>
      </c>
    </row>
    <row r="208" spans="1:18" s="26" customFormat="1" ht="12.7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5"/>
    </row>
    <row r="209" spans="1:18" s="52" customFormat="1" ht="12.75" customHeight="1">
      <c r="A209" s="27"/>
      <c r="B209" s="51"/>
      <c r="C209" s="28"/>
      <c r="D209" s="2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25"/>
    </row>
    <row r="210" spans="1:18" s="52" customFormat="1" ht="12.75" customHeight="1">
      <c r="A210" s="27"/>
      <c r="B210" s="51"/>
      <c r="C210" s="28"/>
      <c r="D210" s="2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25"/>
    </row>
    <row r="211" spans="1:18" s="52" customFormat="1" ht="12.75" customHeight="1">
      <c r="A211" s="27"/>
      <c r="B211" s="51"/>
      <c r="C211" s="28"/>
      <c r="D211" s="2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25"/>
    </row>
    <row r="212" spans="1:18" s="52" customFormat="1" ht="12.75" customHeight="1">
      <c r="A212" s="27"/>
      <c r="B212" s="51"/>
      <c r="C212" s="28"/>
      <c r="D212" s="2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25"/>
    </row>
    <row r="213" spans="1:18" s="52" customFormat="1" ht="12.75" customHeight="1">
      <c r="A213" s="12" t="s">
        <v>173</v>
      </c>
      <c r="B213" s="51"/>
      <c r="C213" s="51"/>
      <c r="D213" s="51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8"/>
    </row>
    <row r="214" spans="1:18" s="26" customFormat="1" ht="12.75" customHeight="1">
      <c r="A214" s="30" t="s">
        <v>174</v>
      </c>
      <c r="B214" s="24">
        <v>51939</v>
      </c>
      <c r="C214" s="24">
        <v>66429</v>
      </c>
      <c r="D214" s="24">
        <v>35350</v>
      </c>
      <c r="E214" s="17">
        <v>8380</v>
      </c>
      <c r="F214" s="17">
        <v>12455</v>
      </c>
      <c r="G214" s="17">
        <v>50000</v>
      </c>
      <c r="H214" s="17">
        <v>10208</v>
      </c>
      <c r="I214" s="17">
        <v>50000</v>
      </c>
      <c r="J214" s="17">
        <v>40984</v>
      </c>
      <c r="K214" s="17">
        <v>42539</v>
      </c>
      <c r="L214" s="17">
        <v>33307</v>
      </c>
      <c r="M214" s="17">
        <v>35427</v>
      </c>
      <c r="N214" s="17">
        <v>62837</v>
      </c>
      <c r="O214" s="17">
        <v>50000</v>
      </c>
      <c r="P214" s="17">
        <v>85000</v>
      </c>
      <c r="Q214" s="17">
        <v>85000</v>
      </c>
      <c r="R214" s="15">
        <f aca="true" t="shared" si="32" ref="R214:R219">SUM(P214/2525000000*1000)</f>
        <v>0.033663366336633666</v>
      </c>
    </row>
    <row r="215" spans="1:18" s="35" customFormat="1" ht="12.75" customHeight="1">
      <c r="A215" s="19" t="s">
        <v>175</v>
      </c>
      <c r="B215" s="31">
        <v>597765</v>
      </c>
      <c r="C215" s="31">
        <v>654419</v>
      </c>
      <c r="D215" s="31">
        <v>625060</v>
      </c>
      <c r="E215" s="31">
        <v>615709</v>
      </c>
      <c r="F215" s="31">
        <v>666288</v>
      </c>
      <c r="G215" s="31">
        <v>817225</v>
      </c>
      <c r="H215" s="31">
        <v>898217</v>
      </c>
      <c r="I215" s="31">
        <v>1108115</v>
      </c>
      <c r="J215" s="31">
        <v>1280459</v>
      </c>
      <c r="K215" s="31">
        <v>1415211</v>
      </c>
      <c r="L215" s="31">
        <v>1558922</v>
      </c>
      <c r="M215" s="31">
        <v>1710741</v>
      </c>
      <c r="N215" s="31">
        <v>1876005</v>
      </c>
      <c r="O215" s="31">
        <v>2381000</v>
      </c>
      <c r="P215" s="31">
        <v>2501000</v>
      </c>
      <c r="Q215" s="31">
        <v>2501000</v>
      </c>
      <c r="R215" s="15">
        <f t="shared" si="32"/>
        <v>0.9904950495049506</v>
      </c>
    </row>
    <row r="216" spans="1:18" s="53" customFormat="1" ht="12.75" customHeight="1">
      <c r="A216" s="19" t="s">
        <v>176</v>
      </c>
      <c r="B216" s="42">
        <v>32028</v>
      </c>
      <c r="C216" s="42">
        <v>35780</v>
      </c>
      <c r="D216" s="42">
        <v>38226</v>
      </c>
      <c r="E216" s="31">
        <v>40275</v>
      </c>
      <c r="F216" s="31">
        <v>41803</v>
      </c>
      <c r="G216" s="31">
        <v>52000</v>
      </c>
      <c r="H216" s="31">
        <v>52208</v>
      </c>
      <c r="I216" s="31">
        <v>57380</v>
      </c>
      <c r="J216" s="31">
        <v>64685</v>
      </c>
      <c r="K216" s="31">
        <v>71254</v>
      </c>
      <c r="L216" s="31">
        <v>79406</v>
      </c>
      <c r="M216" s="31">
        <v>80717</v>
      </c>
      <c r="N216" s="31">
        <v>86378</v>
      </c>
      <c r="O216" s="31">
        <v>101000</v>
      </c>
      <c r="P216" s="31">
        <v>107000</v>
      </c>
      <c r="Q216" s="31">
        <v>107000</v>
      </c>
      <c r="R216" s="15">
        <f t="shared" si="32"/>
        <v>0.04237623762376238</v>
      </c>
    </row>
    <row r="217" spans="1:18" s="53" customFormat="1" ht="12.75" customHeight="1">
      <c r="A217" s="19" t="s">
        <v>177</v>
      </c>
      <c r="B217" s="42">
        <v>10000</v>
      </c>
      <c r="C217" s="42">
        <v>10000</v>
      </c>
      <c r="D217" s="42">
        <v>8000</v>
      </c>
      <c r="E217" s="31">
        <v>8000</v>
      </c>
      <c r="F217" s="31">
        <v>8000</v>
      </c>
      <c r="G217" s="31">
        <v>8000</v>
      </c>
      <c r="H217" s="31">
        <v>8000</v>
      </c>
      <c r="I217" s="31">
        <v>8000</v>
      </c>
      <c r="J217" s="31">
        <v>8000</v>
      </c>
      <c r="K217" s="31">
        <v>8000</v>
      </c>
      <c r="L217" s="31">
        <v>8000</v>
      </c>
      <c r="M217" s="31">
        <v>8000</v>
      </c>
      <c r="N217" s="31">
        <v>8000</v>
      </c>
      <c r="O217" s="31">
        <v>8000</v>
      </c>
      <c r="P217" s="31">
        <v>8000</v>
      </c>
      <c r="Q217" s="31">
        <v>8000</v>
      </c>
      <c r="R217" s="15">
        <f t="shared" si="32"/>
        <v>0.0031683168316831685</v>
      </c>
    </row>
    <row r="218" spans="1:18" s="53" customFormat="1" ht="12.75" customHeight="1">
      <c r="A218" s="19" t="s">
        <v>178</v>
      </c>
      <c r="B218" s="42">
        <v>2000</v>
      </c>
      <c r="C218" s="42">
        <v>2000</v>
      </c>
      <c r="D218" s="42">
        <v>2000</v>
      </c>
      <c r="E218" s="31">
        <v>2000</v>
      </c>
      <c r="F218" s="31">
        <v>4350</v>
      </c>
      <c r="G218" s="31">
        <v>2000</v>
      </c>
      <c r="H218" s="31">
        <v>2000</v>
      </c>
      <c r="I218" s="31">
        <v>2000</v>
      </c>
      <c r="J218" s="31">
        <v>5000</v>
      </c>
      <c r="K218" s="31">
        <v>5000</v>
      </c>
      <c r="L218" s="31">
        <v>5000</v>
      </c>
      <c r="M218" s="31">
        <v>5000</v>
      </c>
      <c r="N218" s="31">
        <v>5000</v>
      </c>
      <c r="O218" s="31">
        <v>5000</v>
      </c>
      <c r="P218" s="31">
        <v>5000</v>
      </c>
      <c r="Q218" s="31">
        <v>5000</v>
      </c>
      <c r="R218" s="15">
        <f t="shared" si="32"/>
        <v>0.0019801980198019802</v>
      </c>
    </row>
    <row r="219" spans="1:18" s="35" customFormat="1" ht="12.75" customHeight="1">
      <c r="A219" s="19" t="s">
        <v>179</v>
      </c>
      <c r="B219" s="31">
        <v>69157</v>
      </c>
      <c r="C219" s="31">
        <v>78500</v>
      </c>
      <c r="D219" s="31">
        <v>87519</v>
      </c>
      <c r="E219" s="20">
        <v>72904</v>
      </c>
      <c r="F219" s="20">
        <v>74751</v>
      </c>
      <c r="G219" s="20">
        <v>78000</v>
      </c>
      <c r="H219" s="20">
        <v>82000</v>
      </c>
      <c r="I219" s="20">
        <v>97589</v>
      </c>
      <c r="J219" s="20">
        <v>135000</v>
      </c>
      <c r="K219" s="20">
        <v>139007</v>
      </c>
      <c r="L219" s="20">
        <v>170940</v>
      </c>
      <c r="M219" s="20">
        <v>173043</v>
      </c>
      <c r="N219" s="20">
        <v>207379</v>
      </c>
      <c r="O219" s="20">
        <v>240000</v>
      </c>
      <c r="P219" s="20">
        <v>230000</v>
      </c>
      <c r="Q219" s="20">
        <v>230000</v>
      </c>
      <c r="R219" s="21">
        <f t="shared" si="32"/>
        <v>0.09108910891089109</v>
      </c>
    </row>
    <row r="220" spans="1:18" s="60" customFormat="1" ht="12.75" customHeight="1">
      <c r="A220" s="23" t="s">
        <v>180</v>
      </c>
      <c r="B220" s="17"/>
      <c r="C220" s="17"/>
      <c r="D220" s="17"/>
      <c r="E220" s="24">
        <f aca="true" t="shared" si="33" ref="E220:R220">SUM(E214:E219)</f>
        <v>747268</v>
      </c>
      <c r="F220" s="24">
        <f t="shared" si="33"/>
        <v>807647</v>
      </c>
      <c r="G220" s="24">
        <f t="shared" si="33"/>
        <v>1007225</v>
      </c>
      <c r="H220" s="24">
        <f t="shared" si="33"/>
        <v>1052633</v>
      </c>
      <c r="I220" s="24">
        <f t="shared" si="33"/>
        <v>1323084</v>
      </c>
      <c r="J220" s="24">
        <f t="shared" si="33"/>
        <v>1534128</v>
      </c>
      <c r="K220" s="24">
        <f t="shared" si="33"/>
        <v>1681011</v>
      </c>
      <c r="L220" s="24">
        <f t="shared" si="33"/>
        <v>1855575</v>
      </c>
      <c r="M220" s="24">
        <f t="shared" si="33"/>
        <v>2012928</v>
      </c>
      <c r="N220" s="24">
        <f t="shared" si="33"/>
        <v>2245599</v>
      </c>
      <c r="O220" s="24">
        <f t="shared" si="33"/>
        <v>2785000</v>
      </c>
      <c r="P220" s="24">
        <f t="shared" si="33"/>
        <v>2936000</v>
      </c>
      <c r="Q220" s="24">
        <f t="shared" si="33"/>
        <v>2936000</v>
      </c>
      <c r="R220" s="25">
        <f t="shared" si="33"/>
        <v>1.162772277227723</v>
      </c>
    </row>
    <row r="221" spans="1:18" s="29" customFormat="1" ht="12.75" customHeight="1">
      <c r="A221" s="27"/>
      <c r="B221" s="28"/>
      <c r="C221" s="28"/>
      <c r="D221" s="2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25"/>
    </row>
    <row r="222" spans="1:17" ht="12.75" customHeight="1">
      <c r="A222" s="12" t="s">
        <v>181</v>
      </c>
      <c r="B222" s="13"/>
      <c r="C222" s="13"/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8" s="18" customFormat="1" ht="12.75" customHeight="1">
      <c r="A223" s="30" t="s">
        <v>182</v>
      </c>
      <c r="B223" s="17">
        <v>600</v>
      </c>
      <c r="C223" s="17">
        <v>600</v>
      </c>
      <c r="D223" s="17">
        <v>600</v>
      </c>
      <c r="E223" s="17">
        <v>600</v>
      </c>
      <c r="F223" s="17">
        <v>600</v>
      </c>
      <c r="G223" s="17">
        <v>600</v>
      </c>
      <c r="H223" s="17">
        <v>600</v>
      </c>
      <c r="I223" s="17">
        <v>600</v>
      </c>
      <c r="J223" s="17">
        <v>600</v>
      </c>
      <c r="K223" s="17">
        <v>600</v>
      </c>
      <c r="L223" s="17">
        <v>600</v>
      </c>
      <c r="M223" s="17">
        <v>600</v>
      </c>
      <c r="N223" s="17">
        <v>600</v>
      </c>
      <c r="O223" s="17">
        <v>900</v>
      </c>
      <c r="P223" s="17">
        <v>900</v>
      </c>
      <c r="Q223" s="17">
        <v>900</v>
      </c>
      <c r="R223" s="15" t="s">
        <v>0</v>
      </c>
    </row>
    <row r="224" spans="1:18" s="32" customFormat="1" ht="12.75" customHeight="1">
      <c r="A224" s="19" t="s">
        <v>183</v>
      </c>
      <c r="B224" s="31">
        <v>169438</v>
      </c>
      <c r="C224" s="31">
        <v>166362</v>
      </c>
      <c r="D224" s="31">
        <v>175418</v>
      </c>
      <c r="E224" s="31">
        <v>177827</v>
      </c>
      <c r="F224" s="31">
        <v>205424</v>
      </c>
      <c r="G224" s="31">
        <v>220043</v>
      </c>
      <c r="H224" s="31">
        <v>239596</v>
      </c>
      <c r="I224" s="31">
        <v>259961</v>
      </c>
      <c r="J224" s="31">
        <v>266290</v>
      </c>
      <c r="K224" s="31">
        <v>283364</v>
      </c>
      <c r="L224" s="31">
        <v>298339</v>
      </c>
      <c r="M224" s="31">
        <v>333604</v>
      </c>
      <c r="N224" s="31">
        <v>345888</v>
      </c>
      <c r="O224" s="31">
        <v>326957</v>
      </c>
      <c r="P224" s="31">
        <v>363825</v>
      </c>
      <c r="Q224" s="31">
        <v>363825</v>
      </c>
      <c r="R224" s="15" t="s">
        <v>0</v>
      </c>
    </row>
    <row r="225" spans="1:18" s="32" customFormat="1" ht="12.75" customHeight="1">
      <c r="A225" s="19" t="s">
        <v>184</v>
      </c>
      <c r="B225" s="31">
        <v>155578</v>
      </c>
      <c r="C225" s="31">
        <v>123700</v>
      </c>
      <c r="D225" s="31">
        <v>129500</v>
      </c>
      <c r="E225" s="31">
        <v>166000</v>
      </c>
      <c r="F225" s="31">
        <v>165300</v>
      </c>
      <c r="G225" s="31">
        <v>86800</v>
      </c>
      <c r="H225" s="31">
        <v>164900</v>
      </c>
      <c r="I225" s="31">
        <v>185400</v>
      </c>
      <c r="J225" s="31">
        <v>129557</v>
      </c>
      <c r="K225" s="31">
        <v>144190</v>
      </c>
      <c r="L225" s="31">
        <v>239900</v>
      </c>
      <c r="M225" s="31">
        <v>228400</v>
      </c>
      <c r="N225" s="31">
        <v>246760</v>
      </c>
      <c r="O225" s="31">
        <v>245414</v>
      </c>
      <c r="P225" s="31">
        <v>278760.28</v>
      </c>
      <c r="Q225" s="31">
        <v>278760.28</v>
      </c>
      <c r="R225" s="15" t="s">
        <v>0</v>
      </c>
    </row>
    <row r="226" spans="1:18" s="32" customFormat="1" ht="12.75" customHeight="1">
      <c r="A226" s="19" t="s">
        <v>185</v>
      </c>
      <c r="B226" s="31">
        <v>63500</v>
      </c>
      <c r="C226" s="31">
        <v>94970</v>
      </c>
      <c r="D226" s="31">
        <v>86470</v>
      </c>
      <c r="E226" s="31">
        <v>79100</v>
      </c>
      <c r="F226" s="31">
        <v>81100</v>
      </c>
      <c r="G226" s="31">
        <v>152800</v>
      </c>
      <c r="H226" s="31">
        <v>104800</v>
      </c>
      <c r="I226" s="31">
        <v>114900</v>
      </c>
      <c r="J226" s="31">
        <v>234500</v>
      </c>
      <c r="K226" s="31">
        <v>227700</v>
      </c>
      <c r="L226" s="31">
        <v>159059</v>
      </c>
      <c r="M226" s="31">
        <v>170592</v>
      </c>
      <c r="N226" s="31">
        <v>182551</v>
      </c>
      <c r="O226" s="31">
        <v>178688</v>
      </c>
      <c r="P226" s="31">
        <v>179892</v>
      </c>
      <c r="Q226" s="31">
        <v>179892</v>
      </c>
      <c r="R226" s="15" t="s">
        <v>0</v>
      </c>
    </row>
    <row r="227" spans="1:18" s="32" customFormat="1" ht="12.75" customHeight="1">
      <c r="A227" s="19" t="s">
        <v>186</v>
      </c>
      <c r="B227" s="31">
        <v>0</v>
      </c>
      <c r="C227" s="31">
        <v>3000</v>
      </c>
      <c r="D227" s="31">
        <v>3000</v>
      </c>
      <c r="E227" s="31">
        <v>3000</v>
      </c>
      <c r="F227" s="31">
        <v>9500</v>
      </c>
      <c r="G227" s="31">
        <v>17675</v>
      </c>
      <c r="H227" s="31">
        <v>78200</v>
      </c>
      <c r="I227" s="31">
        <v>35000</v>
      </c>
      <c r="J227" s="31">
        <v>58700</v>
      </c>
      <c r="K227" s="31">
        <v>3800</v>
      </c>
      <c r="L227" s="31">
        <v>81500</v>
      </c>
      <c r="M227" s="31">
        <v>51000</v>
      </c>
      <c r="N227" s="31">
        <v>25500</v>
      </c>
      <c r="O227" s="31">
        <v>59290</v>
      </c>
      <c r="P227" s="31">
        <v>56000</v>
      </c>
      <c r="Q227" s="31">
        <v>56000</v>
      </c>
      <c r="R227" s="15" t="s">
        <v>0</v>
      </c>
    </row>
    <row r="228" spans="1:18" s="32" customFormat="1" ht="12.75" customHeight="1">
      <c r="A228" s="19" t="s">
        <v>187</v>
      </c>
      <c r="B228" s="31">
        <v>8000</v>
      </c>
      <c r="C228" s="31">
        <v>25000</v>
      </c>
      <c r="D228" s="31">
        <v>35000</v>
      </c>
      <c r="E228" s="31">
        <v>45000</v>
      </c>
      <c r="F228" s="31">
        <v>45000</v>
      </c>
      <c r="G228" s="31">
        <v>50000</v>
      </c>
      <c r="H228" s="31">
        <v>182000</v>
      </c>
      <c r="I228" s="31">
        <v>158000</v>
      </c>
      <c r="J228" s="31">
        <v>91500</v>
      </c>
      <c r="K228" s="31">
        <v>78000</v>
      </c>
      <c r="L228" s="31">
        <v>41400</v>
      </c>
      <c r="M228" s="31">
        <v>46400</v>
      </c>
      <c r="N228" s="31">
        <v>24000</v>
      </c>
      <c r="O228" s="31">
        <v>103000</v>
      </c>
      <c r="P228" s="31">
        <v>54000</v>
      </c>
      <c r="Q228" s="31">
        <v>54000</v>
      </c>
      <c r="R228" s="15" t="s">
        <v>0</v>
      </c>
    </row>
    <row r="229" spans="1:18" s="35" customFormat="1" ht="12.75" customHeight="1">
      <c r="A229" s="19" t="s">
        <v>188</v>
      </c>
      <c r="B229" s="31">
        <v>108659</v>
      </c>
      <c r="C229" s="31">
        <v>236276</v>
      </c>
      <c r="D229" s="31">
        <v>143012</v>
      </c>
      <c r="E229" s="20">
        <v>0</v>
      </c>
      <c r="F229" s="20">
        <v>71675</v>
      </c>
      <c r="G229" s="20">
        <v>80250</v>
      </c>
      <c r="H229" s="20">
        <v>77500</v>
      </c>
      <c r="I229" s="20">
        <v>101165</v>
      </c>
      <c r="J229" s="20">
        <v>84734</v>
      </c>
      <c r="K229" s="20">
        <v>362234</v>
      </c>
      <c r="L229" s="20">
        <v>327734</v>
      </c>
      <c r="M229" s="20">
        <v>339604</v>
      </c>
      <c r="N229" s="20">
        <v>391014</v>
      </c>
      <c r="O229" s="20">
        <v>287908</v>
      </c>
      <c r="P229" s="20">
        <v>273309.5</v>
      </c>
      <c r="Q229" s="20">
        <v>273309.5</v>
      </c>
      <c r="R229" s="15" t="s">
        <v>0</v>
      </c>
    </row>
    <row r="230" spans="1:18" s="26" customFormat="1" ht="12.75" customHeight="1">
      <c r="A230" s="23" t="s">
        <v>189</v>
      </c>
      <c r="B230" s="24">
        <f aca="true" t="shared" si="34" ref="B230:Q230">SUM(B223:B229)</f>
        <v>505775</v>
      </c>
      <c r="C230" s="24">
        <f t="shared" si="34"/>
        <v>649908</v>
      </c>
      <c r="D230" s="24">
        <f t="shared" si="34"/>
        <v>573000</v>
      </c>
      <c r="E230" s="24">
        <f t="shared" si="34"/>
        <v>471527</v>
      </c>
      <c r="F230" s="24">
        <f t="shared" si="34"/>
        <v>578599</v>
      </c>
      <c r="G230" s="24">
        <f t="shared" si="34"/>
        <v>608168</v>
      </c>
      <c r="H230" s="24">
        <f t="shared" si="34"/>
        <v>847596</v>
      </c>
      <c r="I230" s="24">
        <f t="shared" si="34"/>
        <v>855026</v>
      </c>
      <c r="J230" s="24">
        <f t="shared" si="34"/>
        <v>865881</v>
      </c>
      <c r="K230" s="24">
        <f t="shared" si="34"/>
        <v>1099888</v>
      </c>
      <c r="L230" s="24">
        <f t="shared" si="34"/>
        <v>1148532</v>
      </c>
      <c r="M230" s="24">
        <f t="shared" si="34"/>
        <v>1170200</v>
      </c>
      <c r="N230" s="24">
        <f t="shared" si="34"/>
        <v>1216313</v>
      </c>
      <c r="O230" s="24">
        <f t="shared" si="34"/>
        <v>1202157</v>
      </c>
      <c r="P230" s="24">
        <f t="shared" si="34"/>
        <v>1206686.78</v>
      </c>
      <c r="Q230" s="24">
        <f t="shared" si="34"/>
        <v>1206686.78</v>
      </c>
      <c r="R230" s="25" t="s">
        <v>190</v>
      </c>
    </row>
    <row r="231" ht="12.75" customHeight="1">
      <c r="Q231" s="37"/>
    </row>
    <row r="232" spans="1:18" s="50" customFormat="1" ht="12.75" customHeight="1">
      <c r="A232" s="23" t="s">
        <v>191</v>
      </c>
      <c r="B232" s="40">
        <v>1394279</v>
      </c>
      <c r="C232" s="24">
        <v>1835358</v>
      </c>
      <c r="D232" s="24">
        <v>2049276</v>
      </c>
      <c r="E232" s="24">
        <v>1990395</v>
      </c>
      <c r="F232" s="24">
        <v>2005128</v>
      </c>
      <c r="G232" s="24">
        <v>1991590</v>
      </c>
      <c r="H232" s="24">
        <v>1957882</v>
      </c>
      <c r="I232" s="24">
        <v>2276554</v>
      </c>
      <c r="J232" s="24">
        <v>2173849</v>
      </c>
      <c r="K232" s="24">
        <v>2307555</v>
      </c>
      <c r="L232" s="24">
        <v>2317096</v>
      </c>
      <c r="M232" s="24">
        <v>2255130</v>
      </c>
      <c r="N232" s="24">
        <v>2427113</v>
      </c>
      <c r="O232" s="24">
        <v>2566394</v>
      </c>
      <c r="P232" s="24">
        <v>3083415</v>
      </c>
      <c r="Q232" s="24">
        <v>3083415</v>
      </c>
      <c r="R232" s="25">
        <f>SUM(P232/2525000000*1000)</f>
        <v>1.2211544554455445</v>
      </c>
    </row>
    <row r="233" spans="17:18" ht="12.75" customHeight="1">
      <c r="Q233" s="37"/>
      <c r="R233" s="25" t="s">
        <v>0</v>
      </c>
    </row>
    <row r="234" spans="1:18" s="50" customFormat="1" ht="12.75" customHeight="1">
      <c r="A234" s="23" t="s">
        <v>192</v>
      </c>
      <c r="B234" s="40">
        <v>1055555</v>
      </c>
      <c r="C234" s="24">
        <v>941859</v>
      </c>
      <c r="D234" s="24">
        <v>832132</v>
      </c>
      <c r="E234" s="24">
        <v>1022937</v>
      </c>
      <c r="F234" s="24">
        <v>1351755</v>
      </c>
      <c r="G234" s="24">
        <v>1400000</v>
      </c>
      <c r="H234" s="24">
        <v>1273542</v>
      </c>
      <c r="I234" s="24">
        <v>1270969</v>
      </c>
      <c r="J234" s="24">
        <v>1008588</v>
      </c>
      <c r="K234" s="24">
        <v>1126265</v>
      </c>
      <c r="L234" s="24">
        <v>1039416</v>
      </c>
      <c r="M234" s="24">
        <v>983043</v>
      </c>
      <c r="N234" s="24">
        <v>972809</v>
      </c>
      <c r="O234" s="24">
        <v>1110000</v>
      </c>
      <c r="P234" s="24">
        <v>1200000</v>
      </c>
      <c r="Q234" s="24">
        <v>1200000</v>
      </c>
      <c r="R234" s="25">
        <f>SUM(P234/2525000000*1000)</f>
        <v>0.4752475247524752</v>
      </c>
    </row>
    <row r="235" spans="1:17" ht="12.75" customHeight="1">
      <c r="A235" s="61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2.75" customHeight="1">
      <c r="A236" s="61"/>
      <c r="B236" s="13"/>
      <c r="C236" s="13"/>
      <c r="D236" s="13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8" s="26" customFormat="1" ht="12.75" customHeight="1">
      <c r="A237" s="23" t="s">
        <v>193</v>
      </c>
      <c r="B237" s="24" t="e">
        <f>SUM(B8+B21+B27+B33+B43+B49+B54+#REF!+B56+#REF!+#REF!+B66+#REF!+B76+B81+B87++B92+B97+#REF!+B102+B111+B116+B121+B126+B131+B133+B147+#REF!+#REF!+B152+B157+B162+B167+B174+B177+#REF!+B187+#REF!+B192+B194+B196+B201+B203+#REF!+B205+B207+B214+B215+B216+B217+B218+#REF!+B219+B230+B232+B234)</f>
        <v>#REF!</v>
      </c>
      <c r="C237" s="24" t="e">
        <f>SUM(C8+C21+C27+C33+C43+C49+C54+#REF!+C56+#REF!+#REF!+C66+#REF!+C76+C81+C87++C92+C97+#REF!+C102+C111+C116+C121+C126+C131+C133+C147+#REF!+#REF!+C152+C157+C162+C167+C174+C177+#REF!+C187+#REF!+C192+C194+C196+C201+C203+#REF!+C205+C207+C214+C215+C216+C217+C218+#REF!+C219+C230+C232+C234)</f>
        <v>#REF!</v>
      </c>
      <c r="D237" s="24" t="e">
        <f>SUM(D8+D21+D27+D33+D43+D49+D54+#REF!+D56+#REF!+#REF!+D66+#REF!+D76+D81+D87++D92+D97+#REF!+D102+D111+D116+D121+D126+D131+D133+D147+#REF!+#REF!+D152+D157+D162+D167+D174+D177+#REF!+D187+#REF!+D192+D194+D196+D201+D203+#REF!+D205+D207+D214+D215+D216+D217+D218+#REF!+D219+D230+D232+D234)</f>
        <v>#REF!</v>
      </c>
      <c r="E237" s="24">
        <f aca="true" t="shared" si="35" ref="E237:L237">SUM(E8+E21+E27+E33+E43+E49+E54+E59+E66+E76+E81+E87++E92+E97+E102+E111+E116+E121+E126+E131+E136+E147+E152+E157+E162+E167+E174+E177+E187+E192+E194+E196+E201+E203+E205+E207+E220+E230+E232+E234)</f>
        <v>10785260</v>
      </c>
      <c r="F237" s="24">
        <f t="shared" si="35"/>
        <v>11517847</v>
      </c>
      <c r="G237" s="24">
        <f t="shared" si="35"/>
        <v>12365439</v>
      </c>
      <c r="H237" s="24">
        <f t="shared" si="35"/>
        <v>12592990</v>
      </c>
      <c r="I237" s="24">
        <f t="shared" si="35"/>
        <v>13546428</v>
      </c>
      <c r="J237" s="24">
        <f t="shared" si="35"/>
        <v>13812016</v>
      </c>
      <c r="K237" s="24">
        <f t="shared" si="35"/>
        <v>14899328</v>
      </c>
      <c r="L237" s="24">
        <f t="shared" si="35"/>
        <v>15424414</v>
      </c>
      <c r="M237" s="24">
        <f>SUM(M8+M21+M27+M33+M43+M49+M54+M59+M66+M76+M81+M87++M92+M97+M102+M111+M116+M121+M126+M131+M136+M147+M152+M157+M162+M167+M174+M177+M187+M192+M194+M196+M201+M203+M205+M207+M220+M230+M232+M234)</f>
        <v>16055252</v>
      </c>
      <c r="N237" s="24">
        <f>SUM(N8+N21+N27+N33+N43+N49+N54+N59+N66+N76+N81+N87++N92+N97+N102+N111+N116+N121+N126+N131+N136+N147+N152+N157+N162+N167+N174+N177+N187+N192+N194+N196+N201+N203+N205+N207+N220+N230+N232+N234)</f>
        <v>16911639</v>
      </c>
      <c r="O237" s="24">
        <f>SUM(O8+O21+O27+O33+O43+O49+O54+O59+O66+O76+O81+O87++O92+O97+O102+O111+O116+O121+O126+O131+O136+O147+O152+O157+O162+O167+O174+O177+O187+O192+O194+O196+O201+O203+O205+O207+O220+O230+O232+O234)</f>
        <v>18401702</v>
      </c>
      <c r="P237" s="24">
        <f>SUM(P8+P21+P27+P33+P43+P49+P54+P59+P66+P76+P81+P87++P92+P97+P102+P111+P116+P121+P126+P131+P136+P147+P152+P157+P162+P167+P174+P177+P187+P192+P194+P196+P201+P203+P205+P207+P220+P230+P232+P234)</f>
        <v>19764080.78</v>
      </c>
      <c r="Q237" s="24">
        <f>SUM(Q8+Q21+Q27+Q33+Q43+Q49+Q54+Q59+Q66+Q76+Q81+Q87++Q92+Q97+Q102+Q111+Q116+Q121+Q126+Q131+Q136+Q147+Q152+Q157+Q162+Q167+Q174+Q177+Q187+Q192+Q194+Q196+Q201+Q203+Q205+Q207+Q220+Q230+Q232+Q234)</f>
        <v>19764080.78</v>
      </c>
      <c r="R237" s="54" t="s">
        <v>0</v>
      </c>
    </row>
    <row r="238" spans="1:18" s="26" customFormat="1" ht="12.7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54"/>
    </row>
    <row r="239" spans="1:18" s="26" customFormat="1" ht="12.75" customHeight="1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54"/>
    </row>
    <row r="240" spans="1:18" s="26" customFormat="1" ht="12.75" customHeight="1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54"/>
    </row>
    <row r="241" spans="1:18" s="26" customFormat="1" ht="12.75" customHeight="1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54"/>
    </row>
    <row r="242" spans="1:18" s="26" customFormat="1" ht="12.75" customHeight="1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54"/>
    </row>
    <row r="243" spans="1:18" s="26" customFormat="1" ht="12.7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54"/>
    </row>
    <row r="244" spans="1:18" s="26" customFormat="1" ht="12.75" customHeight="1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54"/>
    </row>
    <row r="245" spans="1:18" s="26" customFormat="1" ht="12.75" customHeight="1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54"/>
    </row>
    <row r="246" spans="1:18" s="26" customFormat="1" ht="12.75" customHeight="1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54"/>
    </row>
    <row r="247" spans="1:18" s="26" customFormat="1" ht="12.75" customHeight="1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54"/>
    </row>
    <row r="248" spans="1:17" ht="12.75" customHeight="1">
      <c r="A248" s="12" t="s">
        <v>194</v>
      </c>
      <c r="C248" s="13"/>
      <c r="D248" s="13" t="s">
        <v>0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8" s="18" customFormat="1" ht="12.75" customHeight="1">
      <c r="A249" s="30" t="s">
        <v>195</v>
      </c>
      <c r="B249" s="17">
        <f aca="true" t="shared" si="36" ref="B249:R249">B8</f>
        <v>115</v>
      </c>
      <c r="C249" s="17">
        <f t="shared" si="36"/>
        <v>140</v>
      </c>
      <c r="D249" s="17">
        <f t="shared" si="36"/>
        <v>100</v>
      </c>
      <c r="E249" s="17">
        <f t="shared" si="36"/>
        <v>100</v>
      </c>
      <c r="F249" s="17">
        <f t="shared" si="36"/>
        <v>50</v>
      </c>
      <c r="G249" s="17">
        <f t="shared" si="36"/>
        <v>225</v>
      </c>
      <c r="H249" s="17">
        <f t="shared" si="36"/>
        <v>188</v>
      </c>
      <c r="I249" s="17">
        <f t="shared" si="36"/>
        <v>275</v>
      </c>
      <c r="J249" s="17">
        <f t="shared" si="36"/>
        <v>207</v>
      </c>
      <c r="K249" s="17">
        <f t="shared" si="36"/>
        <v>158</v>
      </c>
      <c r="L249" s="17">
        <f t="shared" si="36"/>
        <v>281</v>
      </c>
      <c r="M249" s="17">
        <f t="shared" si="36"/>
        <v>275</v>
      </c>
      <c r="N249" s="17">
        <f t="shared" si="36"/>
        <v>131</v>
      </c>
      <c r="O249" s="17">
        <f t="shared" si="36"/>
        <v>275</v>
      </c>
      <c r="P249" s="17">
        <f>P8</f>
        <v>275</v>
      </c>
      <c r="Q249" s="17">
        <f t="shared" si="36"/>
        <v>275</v>
      </c>
      <c r="R249" s="62">
        <f t="shared" si="36"/>
        <v>0.0001089108910891089</v>
      </c>
    </row>
    <row r="250" spans="1:18" s="32" customFormat="1" ht="12.75" customHeight="1">
      <c r="A250" s="19" t="s">
        <v>196</v>
      </c>
      <c r="B250" s="31">
        <f aca="true" t="shared" si="37" ref="B250:R250">B21</f>
        <v>277124</v>
      </c>
      <c r="C250" s="31">
        <f t="shared" si="37"/>
        <v>269353</v>
      </c>
      <c r="D250" s="31">
        <f t="shared" si="37"/>
        <v>256669</v>
      </c>
      <c r="E250" s="31">
        <f t="shared" si="37"/>
        <v>396890</v>
      </c>
      <c r="F250" s="31">
        <f t="shared" si="37"/>
        <v>412534</v>
      </c>
      <c r="G250" s="31">
        <f t="shared" si="37"/>
        <v>479597</v>
      </c>
      <c r="H250" s="31">
        <f t="shared" si="37"/>
        <v>329541</v>
      </c>
      <c r="I250" s="31">
        <f t="shared" si="37"/>
        <v>336691</v>
      </c>
      <c r="J250" s="31">
        <f t="shared" si="37"/>
        <v>336606</v>
      </c>
      <c r="K250" s="31">
        <f t="shared" si="37"/>
        <v>346540</v>
      </c>
      <c r="L250" s="31">
        <f t="shared" si="37"/>
        <v>348116</v>
      </c>
      <c r="M250" s="31">
        <f t="shared" si="37"/>
        <v>370762</v>
      </c>
      <c r="N250" s="31">
        <f t="shared" si="37"/>
        <v>407935</v>
      </c>
      <c r="O250" s="31">
        <f t="shared" si="37"/>
        <v>481862</v>
      </c>
      <c r="P250" s="31">
        <f>P21</f>
        <v>489643</v>
      </c>
      <c r="Q250" s="31">
        <f t="shared" si="37"/>
        <v>489643</v>
      </c>
      <c r="R250" s="62">
        <f t="shared" si="37"/>
        <v>0.1939180198019802</v>
      </c>
    </row>
    <row r="251" spans="1:18" s="32" customFormat="1" ht="12.75" customHeight="1">
      <c r="A251" s="19" t="s">
        <v>197</v>
      </c>
      <c r="B251" s="31">
        <f aca="true" t="shared" si="38" ref="B251:R251">B27</f>
        <v>109424</v>
      </c>
      <c r="C251" s="31">
        <f t="shared" si="38"/>
        <v>79909</v>
      </c>
      <c r="D251" s="31">
        <f t="shared" si="38"/>
        <v>101294</v>
      </c>
      <c r="E251" s="31">
        <f t="shared" si="38"/>
        <v>74583</v>
      </c>
      <c r="F251" s="31">
        <f t="shared" si="38"/>
        <v>74690</v>
      </c>
      <c r="G251" s="31">
        <f t="shared" si="38"/>
        <v>79950</v>
      </c>
      <c r="H251" s="31">
        <f t="shared" si="38"/>
        <v>54100</v>
      </c>
      <c r="I251" s="31">
        <f t="shared" si="38"/>
        <v>21317</v>
      </c>
      <c r="J251" s="31">
        <f t="shared" si="38"/>
        <v>26502</v>
      </c>
      <c r="K251" s="31">
        <f t="shared" si="38"/>
        <v>59230</v>
      </c>
      <c r="L251" s="31">
        <f t="shared" si="38"/>
        <v>24985</v>
      </c>
      <c r="M251" s="31">
        <f t="shared" si="38"/>
        <v>80364</v>
      </c>
      <c r="N251" s="31">
        <f t="shared" si="38"/>
        <v>45195</v>
      </c>
      <c r="O251" s="31">
        <f t="shared" si="38"/>
        <v>74950</v>
      </c>
      <c r="P251" s="31">
        <f>P27</f>
        <v>74950</v>
      </c>
      <c r="Q251" s="31">
        <f t="shared" si="38"/>
        <v>74950</v>
      </c>
      <c r="R251" s="62">
        <f t="shared" si="38"/>
        <v>0.029683168316831682</v>
      </c>
    </row>
    <row r="252" spans="1:18" s="32" customFormat="1" ht="12.75" customHeight="1">
      <c r="A252" s="19" t="s">
        <v>198</v>
      </c>
      <c r="B252" s="31">
        <f aca="true" t="shared" si="39" ref="B252:R252">B33</f>
        <v>74082</v>
      </c>
      <c r="C252" s="31">
        <f t="shared" si="39"/>
        <v>74790</v>
      </c>
      <c r="D252" s="31">
        <f t="shared" si="39"/>
        <v>77515</v>
      </c>
      <c r="E252" s="31">
        <f t="shared" si="39"/>
        <v>79696</v>
      </c>
      <c r="F252" s="31">
        <f t="shared" si="39"/>
        <v>81063</v>
      </c>
      <c r="G252" s="31">
        <f t="shared" si="39"/>
        <v>81559</v>
      </c>
      <c r="H252" s="31">
        <f t="shared" si="39"/>
        <v>88636</v>
      </c>
      <c r="I252" s="31">
        <f t="shared" si="39"/>
        <v>91551</v>
      </c>
      <c r="J252" s="31">
        <f t="shared" si="39"/>
        <v>93146</v>
      </c>
      <c r="K252" s="31">
        <f t="shared" si="39"/>
        <v>101742</v>
      </c>
      <c r="L252" s="31">
        <f t="shared" si="39"/>
        <v>95327</v>
      </c>
      <c r="M252" s="31">
        <f t="shared" si="39"/>
        <v>105659</v>
      </c>
      <c r="N252" s="31">
        <f t="shared" si="39"/>
        <v>109032</v>
      </c>
      <c r="O252" s="31">
        <f t="shared" si="39"/>
        <v>115036</v>
      </c>
      <c r="P252" s="31">
        <f>P33</f>
        <v>118936</v>
      </c>
      <c r="Q252" s="31">
        <f t="shared" si="39"/>
        <v>118936</v>
      </c>
      <c r="R252" s="62">
        <f t="shared" si="39"/>
        <v>0.047103366336633666</v>
      </c>
    </row>
    <row r="253" spans="1:18" s="32" customFormat="1" ht="12.75" customHeight="1">
      <c r="A253" s="19" t="s">
        <v>199</v>
      </c>
      <c r="B253" s="31">
        <f aca="true" t="shared" si="40" ref="B253:R253">B43</f>
        <v>120429</v>
      </c>
      <c r="C253" s="31">
        <f t="shared" si="40"/>
        <v>122636</v>
      </c>
      <c r="D253" s="31">
        <f t="shared" si="40"/>
        <v>127426</v>
      </c>
      <c r="E253" s="31">
        <f t="shared" si="40"/>
        <v>127773</v>
      </c>
      <c r="F253" s="31">
        <f t="shared" si="40"/>
        <v>130819</v>
      </c>
      <c r="G253" s="31">
        <f t="shared" si="40"/>
        <v>138179</v>
      </c>
      <c r="H253" s="31">
        <f t="shared" si="40"/>
        <v>138882</v>
      </c>
      <c r="I253" s="31">
        <f t="shared" si="40"/>
        <v>143030</v>
      </c>
      <c r="J253" s="31">
        <f t="shared" si="40"/>
        <v>125232</v>
      </c>
      <c r="K253" s="31">
        <f t="shared" si="40"/>
        <v>132168</v>
      </c>
      <c r="L253" s="31">
        <f t="shared" si="40"/>
        <v>144284</v>
      </c>
      <c r="M253" s="31">
        <f t="shared" si="40"/>
        <v>155206</v>
      </c>
      <c r="N253" s="31">
        <f t="shared" si="40"/>
        <v>143550</v>
      </c>
      <c r="O253" s="31">
        <f t="shared" si="40"/>
        <v>163972</v>
      </c>
      <c r="P253" s="31">
        <f>P43</f>
        <v>172172</v>
      </c>
      <c r="Q253" s="31">
        <f t="shared" si="40"/>
        <v>172172</v>
      </c>
      <c r="R253" s="62">
        <f t="shared" si="40"/>
        <v>0.0681869306930693</v>
      </c>
    </row>
    <row r="254" spans="1:18" s="32" customFormat="1" ht="12.75" customHeight="1">
      <c r="A254" s="19" t="s">
        <v>200</v>
      </c>
      <c r="B254" s="31">
        <f aca="true" t="shared" si="41" ref="B254:R254">B49</f>
        <v>157903</v>
      </c>
      <c r="C254" s="31">
        <f t="shared" si="41"/>
        <v>144458</v>
      </c>
      <c r="D254" s="31">
        <f t="shared" si="41"/>
        <v>153772</v>
      </c>
      <c r="E254" s="31">
        <f t="shared" si="41"/>
        <v>169236</v>
      </c>
      <c r="F254" s="31">
        <f t="shared" si="41"/>
        <v>166851</v>
      </c>
      <c r="G254" s="31">
        <f t="shared" si="41"/>
        <v>197239</v>
      </c>
      <c r="H254" s="31">
        <f t="shared" si="41"/>
        <v>189770</v>
      </c>
      <c r="I254" s="31">
        <f t="shared" si="41"/>
        <v>199383</v>
      </c>
      <c r="J254" s="31">
        <f t="shared" si="41"/>
        <v>199516</v>
      </c>
      <c r="K254" s="31">
        <f t="shared" si="41"/>
        <v>213628</v>
      </c>
      <c r="L254" s="31">
        <f t="shared" si="41"/>
        <v>212833</v>
      </c>
      <c r="M254" s="31">
        <f t="shared" si="41"/>
        <v>219976</v>
      </c>
      <c r="N254" s="31">
        <f t="shared" si="41"/>
        <v>226558</v>
      </c>
      <c r="O254" s="31">
        <f t="shared" si="41"/>
        <v>256265</v>
      </c>
      <c r="P254" s="31">
        <f>P49</f>
        <v>265193</v>
      </c>
      <c r="Q254" s="31">
        <f t="shared" si="41"/>
        <v>265193</v>
      </c>
      <c r="R254" s="62">
        <f t="shared" si="41"/>
        <v>0.10502693069306931</v>
      </c>
    </row>
    <row r="255" spans="1:18" s="32" customFormat="1" ht="12.75" customHeight="1">
      <c r="A255" s="19" t="s">
        <v>201</v>
      </c>
      <c r="B255" s="31">
        <f aca="true" t="shared" si="42" ref="B255:R255">B54</f>
        <v>545</v>
      </c>
      <c r="C255" s="31">
        <f t="shared" si="42"/>
        <v>325</v>
      </c>
      <c r="D255" s="31">
        <f t="shared" si="42"/>
        <v>491</v>
      </c>
      <c r="E255" s="31">
        <f t="shared" si="42"/>
        <v>430</v>
      </c>
      <c r="F255" s="31">
        <f t="shared" si="42"/>
        <v>342</v>
      </c>
      <c r="G255" s="31">
        <f t="shared" si="42"/>
        <v>600</v>
      </c>
      <c r="H255" s="31">
        <f t="shared" si="42"/>
        <v>0</v>
      </c>
      <c r="I255" s="31">
        <f t="shared" si="42"/>
        <v>0</v>
      </c>
      <c r="J255" s="31">
        <f t="shared" si="42"/>
        <v>0</v>
      </c>
      <c r="K255" s="31">
        <f t="shared" si="42"/>
        <v>0</v>
      </c>
      <c r="L255" s="31">
        <f t="shared" si="42"/>
        <v>0</v>
      </c>
      <c r="M255" s="31">
        <f t="shared" si="42"/>
        <v>0</v>
      </c>
      <c r="N255" s="31">
        <f t="shared" si="42"/>
        <v>0</v>
      </c>
      <c r="O255" s="31">
        <f t="shared" si="42"/>
        <v>600</v>
      </c>
      <c r="P255" s="31">
        <f>P54</f>
        <v>600</v>
      </c>
      <c r="Q255" s="31">
        <f t="shared" si="42"/>
        <v>600</v>
      </c>
      <c r="R255" s="62">
        <f t="shared" si="42"/>
        <v>0.00023762376237623765</v>
      </c>
    </row>
    <row r="256" spans="1:18" s="32" customFormat="1" ht="12.75" customHeight="1">
      <c r="A256" s="19" t="s">
        <v>202</v>
      </c>
      <c r="B256" s="31">
        <f>B56</f>
        <v>0</v>
      </c>
      <c r="C256" s="31">
        <f>C56</f>
        <v>558</v>
      </c>
      <c r="D256" s="31">
        <f>D56</f>
        <v>0</v>
      </c>
      <c r="E256" s="31">
        <f aca="true" t="shared" si="43" ref="E256:Q256">E59</f>
        <v>290</v>
      </c>
      <c r="F256" s="31">
        <f t="shared" si="43"/>
        <v>842</v>
      </c>
      <c r="G256" s="31">
        <f t="shared" si="43"/>
        <v>3525</v>
      </c>
      <c r="H256" s="31">
        <f t="shared" si="43"/>
        <v>0</v>
      </c>
      <c r="I256" s="31">
        <f t="shared" si="43"/>
        <v>6</v>
      </c>
      <c r="J256" s="31">
        <f t="shared" si="43"/>
        <v>0</v>
      </c>
      <c r="K256" s="31">
        <f t="shared" si="43"/>
        <v>684</v>
      </c>
      <c r="L256" s="31">
        <f t="shared" si="43"/>
        <v>0</v>
      </c>
      <c r="M256" s="31">
        <f>M59</f>
        <v>0</v>
      </c>
      <c r="N256" s="31">
        <f>N59</f>
        <v>0</v>
      </c>
      <c r="O256" s="31">
        <f>O59</f>
        <v>1500</v>
      </c>
      <c r="P256" s="31">
        <f>P59</f>
        <v>1500</v>
      </c>
      <c r="Q256" s="31">
        <f t="shared" si="43"/>
        <v>1500</v>
      </c>
      <c r="R256" s="62">
        <f>R55</f>
        <v>0</v>
      </c>
    </row>
    <row r="257" spans="1:18" s="32" customFormat="1" ht="12.75" customHeight="1">
      <c r="A257" s="19" t="s">
        <v>203</v>
      </c>
      <c r="B257" s="31">
        <f aca="true" t="shared" si="44" ref="B257:R257">B66</f>
        <v>54190</v>
      </c>
      <c r="C257" s="31">
        <f t="shared" si="44"/>
        <v>61079</v>
      </c>
      <c r="D257" s="31">
        <f t="shared" si="44"/>
        <v>62882</v>
      </c>
      <c r="E257" s="31">
        <f t="shared" si="44"/>
        <v>69932</v>
      </c>
      <c r="F257" s="31">
        <f t="shared" si="44"/>
        <v>78148</v>
      </c>
      <c r="G257" s="31">
        <f t="shared" si="44"/>
        <v>83941</v>
      </c>
      <c r="H257" s="31">
        <f t="shared" si="44"/>
        <v>83725</v>
      </c>
      <c r="I257" s="31">
        <f t="shared" si="44"/>
        <v>84780</v>
      </c>
      <c r="J257" s="31">
        <f t="shared" si="44"/>
        <v>99819</v>
      </c>
      <c r="K257" s="31">
        <f t="shared" si="44"/>
        <v>106054</v>
      </c>
      <c r="L257" s="31">
        <f t="shared" si="44"/>
        <v>114952</v>
      </c>
      <c r="M257" s="31">
        <f t="shared" si="44"/>
        <v>119193</v>
      </c>
      <c r="N257" s="31">
        <f t="shared" si="44"/>
        <v>135865</v>
      </c>
      <c r="O257" s="31">
        <f t="shared" si="44"/>
        <v>149037</v>
      </c>
      <c r="P257" s="31">
        <f>P66</f>
        <v>166753</v>
      </c>
      <c r="Q257" s="31">
        <f t="shared" si="44"/>
        <v>166753</v>
      </c>
      <c r="R257" s="62">
        <f t="shared" si="44"/>
        <v>0.06604079207920792</v>
      </c>
    </row>
    <row r="258" spans="1:18" s="32" customFormat="1" ht="12.75" customHeight="1">
      <c r="A258" s="19" t="s">
        <v>204</v>
      </c>
      <c r="B258" s="31">
        <f aca="true" t="shared" si="45" ref="B258:R258">B76</f>
        <v>2748</v>
      </c>
      <c r="C258" s="31">
        <f t="shared" si="45"/>
        <v>1904</v>
      </c>
      <c r="D258" s="31">
        <f t="shared" si="45"/>
        <v>1836</v>
      </c>
      <c r="E258" s="31">
        <f t="shared" si="45"/>
        <v>2119</v>
      </c>
      <c r="F258" s="31">
        <f t="shared" si="45"/>
        <v>1880</v>
      </c>
      <c r="G258" s="31">
        <f t="shared" si="45"/>
        <v>4600</v>
      </c>
      <c r="H258" s="31">
        <f t="shared" si="45"/>
        <v>2885</v>
      </c>
      <c r="I258" s="31">
        <f t="shared" si="45"/>
        <v>3257</v>
      </c>
      <c r="J258" s="31">
        <f t="shared" si="45"/>
        <v>1947</v>
      </c>
      <c r="K258" s="31">
        <f t="shared" si="45"/>
        <v>2105</v>
      </c>
      <c r="L258" s="31">
        <f t="shared" si="45"/>
        <v>1040</v>
      </c>
      <c r="M258" s="31">
        <f t="shared" si="45"/>
        <v>820</v>
      </c>
      <c r="N258" s="31">
        <f t="shared" si="45"/>
        <v>1898</v>
      </c>
      <c r="O258" s="31">
        <f t="shared" si="45"/>
        <v>2690</v>
      </c>
      <c r="P258" s="31">
        <f>P76</f>
        <v>2690</v>
      </c>
      <c r="Q258" s="31">
        <f t="shared" si="45"/>
        <v>2690</v>
      </c>
      <c r="R258" s="62">
        <f t="shared" si="45"/>
        <v>0.0010653465346534654</v>
      </c>
    </row>
    <row r="259" spans="1:18" s="32" customFormat="1" ht="12.75" customHeight="1">
      <c r="A259" s="19" t="s">
        <v>205</v>
      </c>
      <c r="B259" s="31">
        <f aca="true" t="shared" si="46" ref="B259:R259">B81</f>
        <v>26301</v>
      </c>
      <c r="C259" s="31">
        <f t="shared" si="46"/>
        <v>26751</v>
      </c>
      <c r="D259" s="31">
        <f t="shared" si="46"/>
        <v>21337</v>
      </c>
      <c r="E259" s="31">
        <f t="shared" si="46"/>
        <v>23803</v>
      </c>
      <c r="F259" s="31">
        <f t="shared" si="46"/>
        <v>25572</v>
      </c>
      <c r="G259" s="31">
        <f t="shared" si="46"/>
        <v>27271</v>
      </c>
      <c r="H259" s="31">
        <f t="shared" si="46"/>
        <v>27604</v>
      </c>
      <c r="I259" s="31">
        <f t="shared" si="46"/>
        <v>28980</v>
      </c>
      <c r="J259" s="31">
        <f t="shared" si="46"/>
        <v>30138</v>
      </c>
      <c r="K259" s="31">
        <f t="shared" si="46"/>
        <v>31558</v>
      </c>
      <c r="L259" s="31">
        <f t="shared" si="46"/>
        <v>33403</v>
      </c>
      <c r="M259" s="31">
        <f t="shared" si="46"/>
        <v>33725</v>
      </c>
      <c r="N259" s="31">
        <f t="shared" si="46"/>
        <v>35012</v>
      </c>
      <c r="O259" s="31">
        <f t="shared" si="46"/>
        <v>37105</v>
      </c>
      <c r="P259" s="31">
        <f>P81</f>
        <v>38500</v>
      </c>
      <c r="Q259" s="31">
        <f t="shared" si="46"/>
        <v>38500</v>
      </c>
      <c r="R259" s="62">
        <f t="shared" si="46"/>
        <v>0.015247524752475249</v>
      </c>
    </row>
    <row r="260" spans="1:18" s="32" customFormat="1" ht="12.75" customHeight="1">
      <c r="A260" s="19" t="s">
        <v>206</v>
      </c>
      <c r="B260" s="31">
        <f aca="true" t="shared" si="47" ref="B260:R260">B87</f>
        <v>64756</v>
      </c>
      <c r="C260" s="31">
        <f t="shared" si="47"/>
        <v>68180</v>
      </c>
      <c r="D260" s="31">
        <f t="shared" si="47"/>
        <v>57937</v>
      </c>
      <c r="E260" s="31">
        <f t="shared" si="47"/>
        <v>62009</v>
      </c>
      <c r="F260" s="31">
        <f t="shared" si="47"/>
        <v>70399</v>
      </c>
      <c r="G260" s="31">
        <f t="shared" si="47"/>
        <v>72228</v>
      </c>
      <c r="H260" s="31">
        <f t="shared" si="47"/>
        <v>82419</v>
      </c>
      <c r="I260" s="31">
        <f t="shared" si="47"/>
        <v>89027</v>
      </c>
      <c r="J260" s="31">
        <f t="shared" si="47"/>
        <v>97208</v>
      </c>
      <c r="K260" s="31">
        <f t="shared" si="47"/>
        <v>109173</v>
      </c>
      <c r="L260" s="31">
        <f t="shared" si="47"/>
        <v>112609</v>
      </c>
      <c r="M260" s="31">
        <f t="shared" si="47"/>
        <v>116458</v>
      </c>
      <c r="N260" s="31">
        <f t="shared" si="47"/>
        <v>122663</v>
      </c>
      <c r="O260" s="31">
        <f t="shared" si="47"/>
        <v>128979</v>
      </c>
      <c r="P260" s="31">
        <f>P87</f>
        <v>130523</v>
      </c>
      <c r="Q260" s="31">
        <f t="shared" si="47"/>
        <v>130523</v>
      </c>
      <c r="R260" s="62">
        <f t="shared" si="47"/>
        <v>0.051692277227722766</v>
      </c>
    </row>
    <row r="261" spans="1:18" s="32" customFormat="1" ht="12.75" customHeight="1">
      <c r="A261" s="19" t="s">
        <v>207</v>
      </c>
      <c r="B261" s="31">
        <f aca="true" t="shared" si="48" ref="B261:R261">B92</f>
        <v>35598</v>
      </c>
      <c r="C261" s="31">
        <f t="shared" si="48"/>
        <v>33423</v>
      </c>
      <c r="D261" s="31">
        <f t="shared" si="48"/>
        <v>34672</v>
      </c>
      <c r="E261" s="31">
        <f t="shared" si="48"/>
        <v>35752</v>
      </c>
      <c r="F261" s="31">
        <f t="shared" si="48"/>
        <v>38856</v>
      </c>
      <c r="G261" s="31">
        <f t="shared" si="48"/>
        <v>42225</v>
      </c>
      <c r="H261" s="31">
        <f t="shared" si="48"/>
        <v>40638</v>
      </c>
      <c r="I261" s="31">
        <f t="shared" si="48"/>
        <v>40062</v>
      </c>
      <c r="J261" s="31">
        <f t="shared" si="48"/>
        <v>45308</v>
      </c>
      <c r="K261" s="31">
        <f t="shared" si="48"/>
        <v>46671</v>
      </c>
      <c r="L261" s="31">
        <f t="shared" si="48"/>
        <v>48027</v>
      </c>
      <c r="M261" s="31">
        <f t="shared" si="48"/>
        <v>47989</v>
      </c>
      <c r="N261" s="31">
        <f t="shared" si="48"/>
        <v>47830</v>
      </c>
      <c r="O261" s="31">
        <f t="shared" si="48"/>
        <v>52874</v>
      </c>
      <c r="P261" s="31">
        <f>P92</f>
        <v>54972</v>
      </c>
      <c r="Q261" s="31">
        <f t="shared" si="48"/>
        <v>54972</v>
      </c>
      <c r="R261" s="62">
        <f t="shared" si="48"/>
        <v>0.02177108910891089</v>
      </c>
    </row>
    <row r="262" spans="1:18" s="32" customFormat="1" ht="12.75" customHeight="1">
      <c r="A262" s="19" t="s">
        <v>208</v>
      </c>
      <c r="B262" s="31">
        <f aca="true" t="shared" si="49" ref="B262:R262">B97</f>
        <v>15459</v>
      </c>
      <c r="C262" s="31">
        <f t="shared" si="49"/>
        <v>16323</v>
      </c>
      <c r="D262" s="31">
        <f t="shared" si="49"/>
        <v>17254</v>
      </c>
      <c r="E262" s="31">
        <f t="shared" si="49"/>
        <v>17331</v>
      </c>
      <c r="F262" s="31">
        <f t="shared" si="49"/>
        <v>19133</v>
      </c>
      <c r="G262" s="31">
        <f t="shared" si="49"/>
        <v>19704</v>
      </c>
      <c r="H262" s="31">
        <f t="shared" si="49"/>
        <v>20920</v>
      </c>
      <c r="I262" s="31">
        <f t="shared" si="49"/>
        <v>20227</v>
      </c>
      <c r="J262" s="31">
        <f t="shared" si="49"/>
        <v>21972</v>
      </c>
      <c r="K262" s="31">
        <f t="shared" si="49"/>
        <v>22232</v>
      </c>
      <c r="L262" s="31">
        <f t="shared" si="49"/>
        <v>23625</v>
      </c>
      <c r="M262" s="31">
        <f t="shared" si="49"/>
        <v>24169</v>
      </c>
      <c r="N262" s="31">
        <f t="shared" si="49"/>
        <v>24608</v>
      </c>
      <c r="O262" s="31">
        <f t="shared" si="49"/>
        <v>25392</v>
      </c>
      <c r="P262" s="31">
        <f>P97</f>
        <v>26387</v>
      </c>
      <c r="Q262" s="31">
        <f t="shared" si="49"/>
        <v>26387</v>
      </c>
      <c r="R262" s="62">
        <f t="shared" si="49"/>
        <v>0.01045029702970297</v>
      </c>
    </row>
    <row r="263" spans="1:18" s="32" customFormat="1" ht="12.75" customHeight="1">
      <c r="A263" s="19" t="s">
        <v>209</v>
      </c>
      <c r="B263" s="31">
        <f aca="true" t="shared" si="50" ref="B263:R263">B102</f>
        <v>23071</v>
      </c>
      <c r="C263" s="31">
        <f t="shared" si="50"/>
        <v>13282</v>
      </c>
      <c r="D263" s="31">
        <f t="shared" si="50"/>
        <v>16099</v>
      </c>
      <c r="E263" s="31">
        <f t="shared" si="50"/>
        <v>16602</v>
      </c>
      <c r="F263" s="31">
        <f t="shared" si="50"/>
        <v>16122</v>
      </c>
      <c r="G263" s="31">
        <f t="shared" si="50"/>
        <v>20500</v>
      </c>
      <c r="H263" s="31">
        <f t="shared" si="50"/>
        <v>12971</v>
      </c>
      <c r="I263" s="31">
        <f t="shared" si="50"/>
        <v>16971</v>
      </c>
      <c r="J263" s="31">
        <f t="shared" si="50"/>
        <v>15584</v>
      </c>
      <c r="K263" s="31">
        <f t="shared" si="50"/>
        <v>14144</v>
      </c>
      <c r="L263" s="31">
        <f t="shared" si="50"/>
        <v>16591</v>
      </c>
      <c r="M263" s="31">
        <f>M102</f>
        <v>16223</v>
      </c>
      <c r="N263" s="31">
        <f>N102</f>
        <v>18172</v>
      </c>
      <c r="O263" s="31">
        <f>O102</f>
        <v>22832</v>
      </c>
      <c r="P263" s="31">
        <f>P102</f>
        <v>24588</v>
      </c>
      <c r="Q263" s="31">
        <f t="shared" si="50"/>
        <v>24588</v>
      </c>
      <c r="R263" s="62">
        <f t="shared" si="50"/>
        <v>0.009737821782178217</v>
      </c>
    </row>
    <row r="264" spans="1:18" s="32" customFormat="1" ht="12.75" customHeight="1">
      <c r="A264" s="19" t="s">
        <v>210</v>
      </c>
      <c r="B264" s="31">
        <f aca="true" t="shared" si="51" ref="B264:R264">B111</f>
        <v>715010</v>
      </c>
      <c r="C264" s="31">
        <f t="shared" si="51"/>
        <v>718179</v>
      </c>
      <c r="D264" s="31">
        <f t="shared" si="51"/>
        <v>687950</v>
      </c>
      <c r="E264" s="31">
        <f t="shared" si="51"/>
        <v>751868</v>
      </c>
      <c r="F264" s="31">
        <f t="shared" si="51"/>
        <v>790069</v>
      </c>
      <c r="G264" s="31">
        <f t="shared" si="51"/>
        <v>859291</v>
      </c>
      <c r="H264" s="31">
        <f t="shared" si="51"/>
        <v>841826</v>
      </c>
      <c r="I264" s="31">
        <f t="shared" si="51"/>
        <v>920560</v>
      </c>
      <c r="J264" s="31">
        <f t="shared" si="51"/>
        <v>895420</v>
      </c>
      <c r="K264" s="31">
        <f t="shared" si="51"/>
        <v>1021669</v>
      </c>
      <c r="L264" s="31">
        <f t="shared" si="51"/>
        <v>1033029</v>
      </c>
      <c r="M264" s="31">
        <f>M111</f>
        <v>1106896</v>
      </c>
      <c r="N264" s="31">
        <f>N111</f>
        <v>1208064</v>
      </c>
      <c r="O264" s="31">
        <f>O111</f>
        <v>1255842</v>
      </c>
      <c r="P264" s="31">
        <f>P111</f>
        <v>1275289</v>
      </c>
      <c r="Q264" s="31">
        <f t="shared" si="51"/>
        <v>1275289</v>
      </c>
      <c r="R264" s="62">
        <f t="shared" si="51"/>
        <v>0.5050649504950495</v>
      </c>
    </row>
    <row r="265" spans="1:18" s="32" customFormat="1" ht="12.75" customHeight="1">
      <c r="A265" s="19" t="s">
        <v>211</v>
      </c>
      <c r="B265" s="31">
        <f aca="true" t="shared" si="52" ref="B265:R265">B116</f>
        <v>75729</v>
      </c>
      <c r="C265" s="31">
        <f t="shared" si="52"/>
        <v>79581</v>
      </c>
      <c r="D265" s="31">
        <f t="shared" si="52"/>
        <v>73583</v>
      </c>
      <c r="E265" s="31">
        <f t="shared" si="52"/>
        <v>73742</v>
      </c>
      <c r="F265" s="31">
        <f t="shared" si="52"/>
        <v>71888</v>
      </c>
      <c r="G265" s="31">
        <f t="shared" si="52"/>
        <v>79693</v>
      </c>
      <c r="H265" s="31">
        <f t="shared" si="52"/>
        <v>71674</v>
      </c>
      <c r="I265" s="31">
        <f t="shared" si="52"/>
        <v>76023</v>
      </c>
      <c r="J265" s="31">
        <f t="shared" si="52"/>
        <v>76338</v>
      </c>
      <c r="K265" s="31">
        <f t="shared" si="52"/>
        <v>93763</v>
      </c>
      <c r="L265" s="31">
        <f t="shared" si="52"/>
        <v>108536</v>
      </c>
      <c r="M265" s="31">
        <f t="shared" si="52"/>
        <v>104968</v>
      </c>
      <c r="N265" s="31">
        <f t="shared" si="52"/>
        <v>120053</v>
      </c>
      <c r="O265" s="31">
        <f t="shared" si="52"/>
        <v>149195</v>
      </c>
      <c r="P265" s="31">
        <f>P116</f>
        <v>190161</v>
      </c>
      <c r="Q265" s="31">
        <f t="shared" si="52"/>
        <v>190161</v>
      </c>
      <c r="R265" s="62">
        <f t="shared" si="52"/>
        <v>0.07531128712871288</v>
      </c>
    </row>
    <row r="266" spans="1:18" s="32" customFormat="1" ht="12.75" customHeight="1">
      <c r="A266" s="19" t="s">
        <v>212</v>
      </c>
      <c r="B266" s="31">
        <f aca="true" t="shared" si="53" ref="B266:R266">B121</f>
        <v>89888</v>
      </c>
      <c r="C266" s="31">
        <f t="shared" si="53"/>
        <v>97473</v>
      </c>
      <c r="D266" s="31">
        <f t="shared" si="53"/>
        <v>95134</v>
      </c>
      <c r="E266" s="31">
        <f t="shared" si="53"/>
        <v>101660</v>
      </c>
      <c r="F266" s="31">
        <f t="shared" si="53"/>
        <v>106392</v>
      </c>
      <c r="G266" s="31">
        <f t="shared" si="53"/>
        <v>117201</v>
      </c>
      <c r="H266" s="31">
        <f t="shared" si="53"/>
        <v>89437</v>
      </c>
      <c r="I266" s="31">
        <f t="shared" si="53"/>
        <v>100111</v>
      </c>
      <c r="J266" s="31">
        <f t="shared" si="53"/>
        <v>109688</v>
      </c>
      <c r="K266" s="31">
        <f t="shared" si="53"/>
        <v>125038</v>
      </c>
      <c r="L266" s="31">
        <f t="shared" si="53"/>
        <v>173763</v>
      </c>
      <c r="M266" s="31">
        <f t="shared" si="53"/>
        <v>206557</v>
      </c>
      <c r="N266" s="31">
        <f t="shared" si="53"/>
        <v>239887</v>
      </c>
      <c r="O266" s="31">
        <f t="shared" si="53"/>
        <v>266648</v>
      </c>
      <c r="P266" s="31">
        <f>P121</f>
        <v>284926</v>
      </c>
      <c r="Q266" s="31">
        <f t="shared" si="53"/>
        <v>284926</v>
      </c>
      <c r="R266" s="62">
        <f t="shared" si="53"/>
        <v>0.11284198019801979</v>
      </c>
    </row>
    <row r="267" spans="1:18" s="32" customFormat="1" ht="12.75" customHeight="1">
      <c r="A267" s="19" t="s">
        <v>213</v>
      </c>
      <c r="B267" s="31">
        <f aca="true" t="shared" si="54" ref="B267:R267">B126</f>
        <v>67223</v>
      </c>
      <c r="C267" s="31">
        <f t="shared" si="54"/>
        <v>70614</v>
      </c>
      <c r="D267" s="31">
        <f t="shared" si="54"/>
        <v>73178</v>
      </c>
      <c r="E267" s="31">
        <f t="shared" si="54"/>
        <v>71367</v>
      </c>
      <c r="F267" s="31">
        <f t="shared" si="54"/>
        <v>73694</v>
      </c>
      <c r="G267" s="31">
        <f t="shared" si="54"/>
        <v>77106</v>
      </c>
      <c r="H267" s="31">
        <f t="shared" si="54"/>
        <v>85758</v>
      </c>
      <c r="I267" s="31">
        <f t="shared" si="54"/>
        <v>90376</v>
      </c>
      <c r="J267" s="31">
        <f t="shared" si="54"/>
        <v>94698</v>
      </c>
      <c r="K267" s="31">
        <f t="shared" si="54"/>
        <v>102845</v>
      </c>
      <c r="L267" s="31">
        <f t="shared" si="54"/>
        <v>106383</v>
      </c>
      <c r="M267" s="31">
        <f t="shared" si="54"/>
        <v>108900</v>
      </c>
      <c r="N267" s="31">
        <f t="shared" si="54"/>
        <v>114138</v>
      </c>
      <c r="O267" s="31">
        <f t="shared" si="54"/>
        <v>123605</v>
      </c>
      <c r="P267" s="31">
        <f>P126</f>
        <v>128687</v>
      </c>
      <c r="Q267" s="31">
        <f t="shared" si="54"/>
        <v>128687</v>
      </c>
      <c r="R267" s="62">
        <f t="shared" si="54"/>
        <v>0.05096514851485148</v>
      </c>
    </row>
    <row r="268" spans="1:18" s="32" customFormat="1" ht="12.75" customHeight="1">
      <c r="A268" s="19" t="s">
        <v>214</v>
      </c>
      <c r="B268" s="31">
        <f aca="true" t="shared" si="55" ref="B268:R268">B131</f>
        <v>31318</v>
      </c>
      <c r="C268" s="31">
        <f t="shared" si="55"/>
        <v>25417</v>
      </c>
      <c r="D268" s="31">
        <f t="shared" si="55"/>
        <v>30550</v>
      </c>
      <c r="E268" s="31">
        <f t="shared" si="55"/>
        <v>32005</v>
      </c>
      <c r="F268" s="31">
        <f t="shared" si="55"/>
        <v>35330</v>
      </c>
      <c r="G268" s="31">
        <f t="shared" si="55"/>
        <v>37090</v>
      </c>
      <c r="H268" s="31">
        <f t="shared" si="55"/>
        <v>19950</v>
      </c>
      <c r="I268" s="31">
        <f t="shared" si="55"/>
        <v>17715</v>
      </c>
      <c r="J268" s="31">
        <f t="shared" si="55"/>
        <v>17335</v>
      </c>
      <c r="K268" s="31">
        <f t="shared" si="55"/>
        <v>20175</v>
      </c>
      <c r="L268" s="31">
        <f t="shared" si="55"/>
        <v>22299</v>
      </c>
      <c r="M268" s="31">
        <f t="shared" si="55"/>
        <v>22165</v>
      </c>
      <c r="N268" s="31">
        <f t="shared" si="55"/>
        <v>22170</v>
      </c>
      <c r="O268" s="31">
        <f t="shared" si="55"/>
        <v>35015</v>
      </c>
      <c r="P268" s="31">
        <f>P131</f>
        <v>35590</v>
      </c>
      <c r="Q268" s="31">
        <f t="shared" si="55"/>
        <v>35590</v>
      </c>
      <c r="R268" s="62">
        <f t="shared" si="55"/>
        <v>0.014095049504950495</v>
      </c>
    </row>
    <row r="269" spans="1:18" s="32" customFormat="1" ht="12.75" customHeight="1">
      <c r="A269" s="19" t="s">
        <v>215</v>
      </c>
      <c r="B269" s="31">
        <f>B133</f>
        <v>4197</v>
      </c>
      <c r="C269" s="31">
        <f>C133</f>
        <v>3477</v>
      </c>
      <c r="D269" s="31">
        <f>D133</f>
        <v>3939</v>
      </c>
      <c r="E269" s="31">
        <f aca="true" t="shared" si="56" ref="E269:Q269">E136</f>
        <v>7446</v>
      </c>
      <c r="F269" s="31">
        <f t="shared" si="56"/>
        <v>2499</v>
      </c>
      <c r="G269" s="31">
        <f t="shared" si="56"/>
        <v>3800</v>
      </c>
      <c r="H269" s="31">
        <f t="shared" si="56"/>
        <v>2224</v>
      </c>
      <c r="I269" s="31">
        <f t="shared" si="56"/>
        <v>3313</v>
      </c>
      <c r="J269" s="31">
        <f t="shared" si="56"/>
        <v>2776</v>
      </c>
      <c r="K269" s="31">
        <f t="shared" si="56"/>
        <v>4449</v>
      </c>
      <c r="L269" s="31">
        <f t="shared" si="56"/>
        <v>717</v>
      </c>
      <c r="M269" s="31">
        <f>M136</f>
        <v>2539</v>
      </c>
      <c r="N269" s="31">
        <f>N136</f>
        <v>4345</v>
      </c>
      <c r="O269" s="31">
        <f>O136</f>
        <v>6875</v>
      </c>
      <c r="P269" s="31">
        <f>P136</f>
        <v>7500</v>
      </c>
      <c r="Q269" s="31">
        <f t="shared" si="56"/>
        <v>7500</v>
      </c>
      <c r="R269" s="62">
        <f>R132</f>
        <v>0</v>
      </c>
    </row>
    <row r="270" spans="1:18" s="32" customFormat="1" ht="12.75" customHeight="1">
      <c r="A270" s="19" t="s">
        <v>216</v>
      </c>
      <c r="B270" s="31">
        <f aca="true" t="shared" si="57" ref="B270:R270">B147</f>
        <v>43379</v>
      </c>
      <c r="C270" s="31">
        <f t="shared" si="57"/>
        <v>45107</v>
      </c>
      <c r="D270" s="31">
        <f t="shared" si="57"/>
        <v>52931</v>
      </c>
      <c r="E270" s="31">
        <f t="shared" si="57"/>
        <v>43937</v>
      </c>
      <c r="F270" s="31">
        <f t="shared" si="57"/>
        <v>44537</v>
      </c>
      <c r="G270" s="31">
        <f t="shared" si="57"/>
        <v>46515</v>
      </c>
      <c r="H270" s="31">
        <f t="shared" si="57"/>
        <v>47489</v>
      </c>
      <c r="I270" s="31">
        <f t="shared" si="57"/>
        <v>42154</v>
      </c>
      <c r="J270" s="31">
        <f t="shared" si="57"/>
        <v>47936</v>
      </c>
      <c r="K270" s="31">
        <f t="shared" si="57"/>
        <v>53383</v>
      </c>
      <c r="L270" s="31">
        <f t="shared" si="57"/>
        <v>56739</v>
      </c>
      <c r="M270" s="31">
        <f t="shared" si="57"/>
        <v>43491</v>
      </c>
      <c r="N270" s="31">
        <f t="shared" si="57"/>
        <v>51061</v>
      </c>
      <c r="O270" s="31">
        <f t="shared" si="57"/>
        <v>65523</v>
      </c>
      <c r="P270" s="31">
        <f>P147</f>
        <v>68805</v>
      </c>
      <c r="Q270" s="31">
        <f t="shared" si="57"/>
        <v>68805</v>
      </c>
      <c r="R270" s="62">
        <f t="shared" si="57"/>
        <v>0.027249504950495048</v>
      </c>
    </row>
    <row r="271" spans="1:18" s="32" customFormat="1" ht="12.75" customHeight="1">
      <c r="A271" s="19" t="s">
        <v>217</v>
      </c>
      <c r="B271" s="31">
        <f aca="true" t="shared" si="58" ref="B271:R271">B152</f>
        <v>43502</v>
      </c>
      <c r="C271" s="31">
        <f t="shared" si="58"/>
        <v>45269</v>
      </c>
      <c r="D271" s="31">
        <f t="shared" si="58"/>
        <v>47471</v>
      </c>
      <c r="E271" s="31">
        <f t="shared" si="58"/>
        <v>46943</v>
      </c>
      <c r="F271" s="31">
        <f t="shared" si="58"/>
        <v>50159</v>
      </c>
      <c r="G271" s="31">
        <f t="shared" si="58"/>
        <v>74831</v>
      </c>
      <c r="H271" s="31">
        <f t="shared" si="58"/>
        <v>83529</v>
      </c>
      <c r="I271" s="31">
        <f t="shared" si="58"/>
        <v>90770</v>
      </c>
      <c r="J271" s="31">
        <f t="shared" si="58"/>
        <v>95773</v>
      </c>
      <c r="K271" s="31">
        <f t="shared" si="58"/>
        <v>104419</v>
      </c>
      <c r="L271" s="31">
        <f t="shared" si="58"/>
        <v>109729</v>
      </c>
      <c r="M271" s="31">
        <f t="shared" si="58"/>
        <v>118362</v>
      </c>
      <c r="N271" s="31">
        <f t="shared" si="58"/>
        <v>124175</v>
      </c>
      <c r="O271" s="31">
        <f t="shared" si="58"/>
        <v>132219</v>
      </c>
      <c r="P271" s="31">
        <f>P152</f>
        <v>139987</v>
      </c>
      <c r="Q271" s="31">
        <f t="shared" si="58"/>
        <v>139987</v>
      </c>
      <c r="R271" s="62">
        <f t="shared" si="58"/>
        <v>0.05544039603960396</v>
      </c>
    </row>
    <row r="272" spans="1:18" s="32" customFormat="1" ht="12.75" customHeight="1">
      <c r="A272" s="19" t="s">
        <v>218</v>
      </c>
      <c r="B272" s="31">
        <f aca="true" t="shared" si="59" ref="B272:R272">B157</f>
        <v>348</v>
      </c>
      <c r="C272" s="31">
        <f t="shared" si="59"/>
        <v>2938</v>
      </c>
      <c r="D272" s="31">
        <f t="shared" si="59"/>
        <v>2608</v>
      </c>
      <c r="E272" s="31">
        <f t="shared" si="59"/>
        <v>3049</v>
      </c>
      <c r="F272" s="31">
        <f t="shared" si="59"/>
        <v>3365</v>
      </c>
      <c r="G272" s="31">
        <f t="shared" si="59"/>
        <v>5540</v>
      </c>
      <c r="H272" s="31">
        <f t="shared" si="59"/>
        <v>411</v>
      </c>
      <c r="I272" s="31">
        <f t="shared" si="59"/>
        <v>63</v>
      </c>
      <c r="J272" s="31">
        <f t="shared" si="59"/>
        <v>760</v>
      </c>
      <c r="K272" s="31">
        <f t="shared" si="59"/>
        <v>487</v>
      </c>
      <c r="L272" s="31">
        <f t="shared" si="59"/>
        <v>261</v>
      </c>
      <c r="M272" s="31">
        <f t="shared" si="59"/>
        <v>131</v>
      </c>
      <c r="N272" s="31">
        <f t="shared" si="59"/>
        <v>153</v>
      </c>
      <c r="O272" s="31">
        <f t="shared" si="59"/>
        <v>500</v>
      </c>
      <c r="P272" s="31">
        <f>P157</f>
        <v>500</v>
      </c>
      <c r="Q272" s="31">
        <f t="shared" si="59"/>
        <v>500</v>
      </c>
      <c r="R272" s="62">
        <f t="shared" si="59"/>
        <v>0.00019801980198019803</v>
      </c>
    </row>
    <row r="273" spans="1:18" s="32" customFormat="1" ht="12.75" customHeight="1">
      <c r="A273" s="19" t="s">
        <v>219</v>
      </c>
      <c r="B273" s="31">
        <f aca="true" t="shared" si="60" ref="B273:R273">B162</f>
        <v>435</v>
      </c>
      <c r="C273" s="31">
        <f t="shared" si="60"/>
        <v>492</v>
      </c>
      <c r="D273" s="31">
        <f t="shared" si="60"/>
        <v>366</v>
      </c>
      <c r="E273" s="31">
        <f t="shared" si="60"/>
        <v>482</v>
      </c>
      <c r="F273" s="31">
        <f t="shared" si="60"/>
        <v>479</v>
      </c>
      <c r="G273" s="31">
        <f t="shared" si="60"/>
        <v>485</v>
      </c>
      <c r="H273" s="31">
        <f t="shared" si="60"/>
        <v>328</v>
      </c>
      <c r="I273" s="31">
        <f t="shared" si="60"/>
        <v>390</v>
      </c>
      <c r="J273" s="31">
        <f t="shared" si="60"/>
        <v>300</v>
      </c>
      <c r="K273" s="31">
        <f t="shared" si="60"/>
        <v>300</v>
      </c>
      <c r="L273" s="31">
        <f t="shared" si="60"/>
        <v>300</v>
      </c>
      <c r="M273" s="31">
        <f t="shared" si="60"/>
        <v>300</v>
      </c>
      <c r="N273" s="31">
        <f t="shared" si="60"/>
        <v>300</v>
      </c>
      <c r="O273" s="31">
        <f t="shared" si="60"/>
        <v>600</v>
      </c>
      <c r="P273" s="31">
        <f>P162</f>
        <v>600</v>
      </c>
      <c r="Q273" s="31">
        <f t="shared" si="60"/>
        <v>600</v>
      </c>
      <c r="R273" s="62">
        <f t="shared" si="60"/>
        <v>0.00023762376237623762</v>
      </c>
    </row>
    <row r="274" spans="1:18" s="32" customFormat="1" ht="12.75" customHeight="1">
      <c r="A274" s="19" t="s">
        <v>220</v>
      </c>
      <c r="B274" s="31">
        <f aca="true" t="shared" si="61" ref="B274:R274">B167</f>
        <v>2482728</v>
      </c>
      <c r="C274" s="31">
        <f t="shared" si="61"/>
        <v>2551953</v>
      </c>
      <c r="D274" s="31">
        <f t="shared" si="61"/>
        <v>2665808</v>
      </c>
      <c r="E274" s="31">
        <f t="shared" si="61"/>
        <v>2813501</v>
      </c>
      <c r="F274" s="31">
        <f t="shared" si="61"/>
        <v>2891366</v>
      </c>
      <c r="G274" s="31">
        <f t="shared" si="61"/>
        <v>3024583</v>
      </c>
      <c r="H274" s="31">
        <f t="shared" si="61"/>
        <v>3245543</v>
      </c>
      <c r="I274" s="31">
        <f t="shared" si="61"/>
        <v>3500672</v>
      </c>
      <c r="J274" s="31">
        <f t="shared" si="61"/>
        <v>3717633</v>
      </c>
      <c r="K274" s="31">
        <f t="shared" si="61"/>
        <v>3872153</v>
      </c>
      <c r="L274" s="31">
        <f t="shared" si="61"/>
        <v>3944413</v>
      </c>
      <c r="M274" s="31">
        <f t="shared" si="61"/>
        <v>4166501</v>
      </c>
      <c r="N274" s="31">
        <f t="shared" si="61"/>
        <v>4315085</v>
      </c>
      <c r="O274" s="31">
        <f t="shared" si="61"/>
        <v>4527737</v>
      </c>
      <c r="P274" s="31">
        <f>P167</f>
        <v>4750918</v>
      </c>
      <c r="Q274" s="31">
        <f t="shared" si="61"/>
        <v>4750918</v>
      </c>
      <c r="R274" s="62">
        <f t="shared" si="61"/>
        <v>1.8815516831683168</v>
      </c>
    </row>
    <row r="275" spans="1:18" s="32" customFormat="1" ht="12.75" customHeight="1">
      <c r="A275" s="19" t="s">
        <v>221</v>
      </c>
      <c r="B275" s="31">
        <f aca="true" t="shared" si="62" ref="B275:R275">B174</f>
        <v>506754</v>
      </c>
      <c r="C275" s="31">
        <f t="shared" si="62"/>
        <v>537063</v>
      </c>
      <c r="D275" s="31">
        <f t="shared" si="62"/>
        <v>561775</v>
      </c>
      <c r="E275" s="31">
        <f t="shared" si="62"/>
        <v>727639</v>
      </c>
      <c r="F275" s="31">
        <f t="shared" si="62"/>
        <v>747162</v>
      </c>
      <c r="G275" s="31">
        <f t="shared" si="62"/>
        <v>794331</v>
      </c>
      <c r="H275" s="31">
        <f t="shared" si="62"/>
        <v>832034</v>
      </c>
      <c r="I275" s="31">
        <f t="shared" si="62"/>
        <v>828829</v>
      </c>
      <c r="J275" s="31">
        <f t="shared" si="62"/>
        <v>865745</v>
      </c>
      <c r="K275" s="31">
        <f t="shared" si="62"/>
        <v>855993</v>
      </c>
      <c r="L275" s="31">
        <f t="shared" si="62"/>
        <v>876525</v>
      </c>
      <c r="M275" s="31">
        <f t="shared" si="62"/>
        <v>945304</v>
      </c>
      <c r="N275" s="31">
        <f t="shared" si="62"/>
        <v>955559</v>
      </c>
      <c r="O275" s="31">
        <f t="shared" si="62"/>
        <v>1035377</v>
      </c>
      <c r="P275" s="31">
        <f>P174</f>
        <v>1142178</v>
      </c>
      <c r="Q275" s="31">
        <f t="shared" si="62"/>
        <v>1142178</v>
      </c>
      <c r="R275" s="62">
        <f t="shared" si="62"/>
        <v>0.4523477227722772</v>
      </c>
    </row>
    <row r="276" spans="1:18" s="32" customFormat="1" ht="12.75" customHeight="1">
      <c r="A276" s="19" t="s">
        <v>222</v>
      </c>
      <c r="B276" s="31">
        <f aca="true" t="shared" si="63" ref="B276:R276">B177</f>
        <v>3770</v>
      </c>
      <c r="C276" s="31">
        <f t="shared" si="63"/>
        <v>45652</v>
      </c>
      <c r="D276" s="31">
        <f t="shared" si="63"/>
        <v>19735</v>
      </c>
      <c r="E276" s="31">
        <f t="shared" si="63"/>
        <v>8798</v>
      </c>
      <c r="F276" s="31">
        <f t="shared" si="63"/>
        <v>24483</v>
      </c>
      <c r="G276" s="31">
        <f t="shared" si="63"/>
        <v>15000</v>
      </c>
      <c r="H276" s="31">
        <f t="shared" si="63"/>
        <v>19293</v>
      </c>
      <c r="I276" s="31">
        <f t="shared" si="63"/>
        <v>6444</v>
      </c>
      <c r="J276" s="31">
        <f t="shared" si="63"/>
        <v>26390</v>
      </c>
      <c r="K276" s="31">
        <f t="shared" si="63"/>
        <v>13455</v>
      </c>
      <c r="L276" s="31">
        <f t="shared" si="63"/>
        <v>62876</v>
      </c>
      <c r="M276" s="31">
        <f t="shared" si="63"/>
        <v>18734</v>
      </c>
      <c r="N276" s="31">
        <f t="shared" si="63"/>
        <v>13911</v>
      </c>
      <c r="O276" s="31">
        <f t="shared" si="63"/>
        <v>15000</v>
      </c>
      <c r="P276" s="31">
        <f>P177</f>
        <v>15000</v>
      </c>
      <c r="Q276" s="31">
        <f t="shared" si="63"/>
        <v>15000</v>
      </c>
      <c r="R276" s="62">
        <f t="shared" si="63"/>
        <v>0.005940594059405941</v>
      </c>
    </row>
    <row r="277" spans="1:18" s="32" customFormat="1" ht="12.75" customHeight="1">
      <c r="A277" s="19" t="s">
        <v>223</v>
      </c>
      <c r="B277" s="31">
        <f aca="true" t="shared" si="64" ref="B277:R277">B187</f>
        <v>71803</v>
      </c>
      <c r="C277" s="31">
        <f t="shared" si="64"/>
        <v>69763</v>
      </c>
      <c r="D277" s="31">
        <f t="shared" si="64"/>
        <v>75125</v>
      </c>
      <c r="E277" s="31">
        <f t="shared" si="64"/>
        <v>86663</v>
      </c>
      <c r="F277" s="31">
        <f t="shared" si="64"/>
        <v>88023</v>
      </c>
      <c r="G277" s="31">
        <f t="shared" si="64"/>
        <v>123770</v>
      </c>
      <c r="H277" s="31">
        <f t="shared" si="64"/>
        <v>100382</v>
      </c>
      <c r="I277" s="31">
        <f t="shared" si="64"/>
        <v>112254</v>
      </c>
      <c r="J277" s="31">
        <f t="shared" si="64"/>
        <v>136923</v>
      </c>
      <c r="K277" s="31">
        <f t="shared" si="64"/>
        <v>129640</v>
      </c>
      <c r="L277" s="31">
        <f t="shared" si="64"/>
        <v>180907</v>
      </c>
      <c r="M277" s="31">
        <f t="shared" si="64"/>
        <v>200648</v>
      </c>
      <c r="N277" s="31">
        <f t="shared" si="64"/>
        <v>215129</v>
      </c>
      <c r="O277" s="31">
        <f t="shared" si="64"/>
        <v>234240</v>
      </c>
      <c r="P277" s="31">
        <f>P187</f>
        <v>237700</v>
      </c>
      <c r="Q277" s="31">
        <f t="shared" si="64"/>
        <v>237700</v>
      </c>
      <c r="R277" s="62">
        <f t="shared" si="64"/>
        <v>0.09413861386138613</v>
      </c>
    </row>
    <row r="278" spans="1:18" s="32" customFormat="1" ht="12.75" customHeight="1">
      <c r="A278" s="19" t="s">
        <v>224</v>
      </c>
      <c r="B278" s="31">
        <f aca="true" t="shared" si="65" ref="B278:R278">B192</f>
        <v>97149</v>
      </c>
      <c r="C278" s="31">
        <f t="shared" si="65"/>
        <v>98822</v>
      </c>
      <c r="D278" s="31">
        <f t="shared" si="65"/>
        <v>105444</v>
      </c>
      <c r="E278" s="31">
        <f t="shared" si="65"/>
        <v>108908</v>
      </c>
      <c r="F278" s="31">
        <f t="shared" si="65"/>
        <v>116565</v>
      </c>
      <c r="G278" s="31">
        <f t="shared" si="65"/>
        <v>123493</v>
      </c>
      <c r="H278" s="31">
        <f t="shared" si="65"/>
        <v>126715</v>
      </c>
      <c r="I278" s="31">
        <f t="shared" si="65"/>
        <v>131101</v>
      </c>
      <c r="J278" s="31">
        <f t="shared" si="65"/>
        <v>136827</v>
      </c>
      <c r="K278" s="31">
        <f t="shared" si="65"/>
        <v>143233</v>
      </c>
      <c r="L278" s="31">
        <f t="shared" si="65"/>
        <v>147742</v>
      </c>
      <c r="M278" s="31">
        <f t="shared" si="65"/>
        <v>152312</v>
      </c>
      <c r="N278" s="31">
        <f t="shared" si="65"/>
        <v>159347</v>
      </c>
      <c r="O278" s="31">
        <f t="shared" si="65"/>
        <v>165180</v>
      </c>
      <c r="P278" s="31">
        <f>P192</f>
        <v>173303</v>
      </c>
      <c r="Q278" s="31">
        <f t="shared" si="65"/>
        <v>173303</v>
      </c>
      <c r="R278" s="62">
        <f t="shared" si="65"/>
        <v>0.06863485148514852</v>
      </c>
    </row>
    <row r="279" spans="1:18" s="32" customFormat="1" ht="12.75" customHeight="1">
      <c r="A279" s="19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62"/>
    </row>
    <row r="280" spans="1:18" s="32" customFormat="1" ht="12.75" customHeight="1">
      <c r="A280" s="19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62"/>
    </row>
    <row r="281" spans="1:18" s="32" customFormat="1" ht="12.75" customHeight="1">
      <c r="A281" s="19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62"/>
    </row>
    <row r="282" spans="1:18" s="32" customFormat="1" ht="12.75" customHeight="1">
      <c r="A282" s="19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62"/>
    </row>
    <row r="283" spans="1:18" s="19" customFormat="1" ht="12.75" customHeight="1">
      <c r="A283" s="19" t="s">
        <v>225</v>
      </c>
      <c r="B283" s="31">
        <f aca="true" t="shared" si="66" ref="B283:R283">B194</f>
        <v>0</v>
      </c>
      <c r="C283" s="31">
        <f t="shared" si="66"/>
        <v>4621</v>
      </c>
      <c r="D283" s="31">
        <f t="shared" si="66"/>
        <v>2857</v>
      </c>
      <c r="E283" s="31">
        <f t="shared" si="66"/>
        <v>5332</v>
      </c>
      <c r="F283" s="31">
        <f t="shared" si="66"/>
        <v>1739</v>
      </c>
      <c r="G283" s="31">
        <f t="shared" si="66"/>
        <v>9500</v>
      </c>
      <c r="H283" s="31">
        <f t="shared" si="66"/>
        <v>11808</v>
      </c>
      <c r="I283" s="31">
        <f t="shared" si="66"/>
        <v>11485</v>
      </c>
      <c r="J283" s="31">
        <f t="shared" si="66"/>
        <v>10053</v>
      </c>
      <c r="K283" s="31">
        <f t="shared" si="66"/>
        <v>12678</v>
      </c>
      <c r="L283" s="31">
        <f t="shared" si="66"/>
        <v>14231</v>
      </c>
      <c r="M283" s="31">
        <f t="shared" si="66"/>
        <v>12000</v>
      </c>
      <c r="N283" s="31">
        <f t="shared" si="66"/>
        <v>16858</v>
      </c>
      <c r="O283" s="31">
        <f t="shared" si="66"/>
        <v>15000</v>
      </c>
      <c r="P283" s="31">
        <f>P194</f>
        <v>15000</v>
      </c>
      <c r="Q283" s="31">
        <f t="shared" si="66"/>
        <v>15000</v>
      </c>
      <c r="R283" s="62">
        <f t="shared" si="66"/>
        <v>0.005940594059405941</v>
      </c>
    </row>
    <row r="284" spans="1:18" s="32" customFormat="1" ht="12.75" customHeight="1">
      <c r="A284" s="19" t="s">
        <v>226</v>
      </c>
      <c r="B284" s="31">
        <f aca="true" t="shared" si="67" ref="B284:R284">B196</f>
        <v>26291</v>
      </c>
      <c r="C284" s="31">
        <f t="shared" si="67"/>
        <v>27545</v>
      </c>
      <c r="D284" s="31">
        <f t="shared" si="67"/>
        <v>26113</v>
      </c>
      <c r="E284" s="31">
        <f t="shared" si="67"/>
        <v>27318</v>
      </c>
      <c r="F284" s="31">
        <f t="shared" si="67"/>
        <v>27311</v>
      </c>
      <c r="G284" s="31">
        <f t="shared" si="67"/>
        <v>27950</v>
      </c>
      <c r="H284" s="31">
        <f t="shared" si="67"/>
        <v>28148</v>
      </c>
      <c r="I284" s="31">
        <f t="shared" si="67"/>
        <v>28811</v>
      </c>
      <c r="J284" s="31">
        <f t="shared" si="67"/>
        <v>29524</v>
      </c>
      <c r="K284" s="31">
        <f t="shared" si="67"/>
        <v>30402</v>
      </c>
      <c r="L284" s="31">
        <f t="shared" si="67"/>
        <v>28392</v>
      </c>
      <c r="M284" s="31">
        <f t="shared" si="67"/>
        <v>34874</v>
      </c>
      <c r="N284" s="31">
        <f t="shared" si="67"/>
        <v>37470</v>
      </c>
      <c r="O284" s="31">
        <f t="shared" si="67"/>
        <v>43769</v>
      </c>
      <c r="P284" s="31">
        <f>P196</f>
        <v>40162</v>
      </c>
      <c r="Q284" s="31">
        <f t="shared" si="67"/>
        <v>40162</v>
      </c>
      <c r="R284" s="62">
        <f t="shared" si="67"/>
        <v>0.015905742574257427</v>
      </c>
    </row>
    <row r="285" spans="1:18" s="63" customFormat="1" ht="12.75" customHeight="1">
      <c r="A285" s="19" t="s">
        <v>227</v>
      </c>
      <c r="B285" s="31">
        <f aca="true" t="shared" si="68" ref="B285:R285">B201</f>
        <v>256321</v>
      </c>
      <c r="C285" s="31">
        <f t="shared" si="68"/>
        <v>260600</v>
      </c>
      <c r="D285" s="31">
        <f t="shared" si="68"/>
        <v>265345</v>
      </c>
      <c r="E285" s="31">
        <f t="shared" si="68"/>
        <v>256948</v>
      </c>
      <c r="F285" s="31">
        <f t="shared" si="68"/>
        <v>268484</v>
      </c>
      <c r="G285" s="31">
        <f t="shared" si="68"/>
        <v>312139</v>
      </c>
      <c r="H285" s="31">
        <f t="shared" si="68"/>
        <v>333820</v>
      </c>
      <c r="I285" s="31">
        <f t="shared" si="68"/>
        <v>349821</v>
      </c>
      <c r="J285" s="31">
        <f t="shared" si="68"/>
        <v>362729</v>
      </c>
      <c r="K285" s="31">
        <f t="shared" si="68"/>
        <v>382115</v>
      </c>
      <c r="L285" s="31">
        <f t="shared" si="68"/>
        <v>390229</v>
      </c>
      <c r="M285" s="31">
        <f t="shared" si="68"/>
        <v>414661</v>
      </c>
      <c r="N285" s="31">
        <f t="shared" si="68"/>
        <v>434514</v>
      </c>
      <c r="O285" s="31">
        <f t="shared" si="68"/>
        <v>448761</v>
      </c>
      <c r="P285" s="31">
        <f>P201</f>
        <v>468909</v>
      </c>
      <c r="Q285" s="31">
        <f t="shared" si="68"/>
        <v>468909</v>
      </c>
      <c r="R285" s="62">
        <f t="shared" si="68"/>
        <v>0.18570653465346537</v>
      </c>
    </row>
    <row r="286" spans="1:18" s="32" customFormat="1" ht="12.75" customHeight="1">
      <c r="A286" s="19" t="s">
        <v>228</v>
      </c>
      <c r="B286" s="31">
        <f aca="true" t="shared" si="69" ref="B286:R286">B203</f>
        <v>0</v>
      </c>
      <c r="C286" s="31">
        <f t="shared" si="69"/>
        <v>114</v>
      </c>
      <c r="D286" s="31">
        <f t="shared" si="69"/>
        <v>141</v>
      </c>
      <c r="E286" s="31">
        <f t="shared" si="69"/>
        <v>129</v>
      </c>
      <c r="F286" s="31">
        <f t="shared" si="69"/>
        <v>81</v>
      </c>
      <c r="G286" s="31">
        <f t="shared" si="69"/>
        <v>550</v>
      </c>
      <c r="H286" s="31">
        <f t="shared" si="69"/>
        <v>59</v>
      </c>
      <c r="I286" s="31">
        <f t="shared" si="69"/>
        <v>586</v>
      </c>
      <c r="J286" s="31">
        <f t="shared" si="69"/>
        <v>58</v>
      </c>
      <c r="K286" s="31">
        <f t="shared" si="69"/>
        <v>60</v>
      </c>
      <c r="L286" s="31">
        <f t="shared" si="69"/>
        <v>788</v>
      </c>
      <c r="M286" s="31">
        <f t="shared" si="69"/>
        <v>1150</v>
      </c>
      <c r="N286" s="31">
        <f t="shared" si="69"/>
        <v>1501</v>
      </c>
      <c r="O286" s="31">
        <f t="shared" si="69"/>
        <v>3472</v>
      </c>
      <c r="P286" s="31">
        <f>P203</f>
        <v>3474</v>
      </c>
      <c r="Q286" s="31">
        <f t="shared" si="69"/>
        <v>3474</v>
      </c>
      <c r="R286" s="62">
        <f t="shared" si="69"/>
        <v>0.0013758415841584157</v>
      </c>
    </row>
    <row r="287" spans="1:18" s="32" customFormat="1" ht="12.75" customHeight="1">
      <c r="A287" s="19" t="s">
        <v>229</v>
      </c>
      <c r="B287" s="31">
        <f aca="true" t="shared" si="70" ref="B287:R287">B205</f>
        <v>37359</v>
      </c>
      <c r="C287" s="31">
        <f t="shared" si="70"/>
        <v>37359</v>
      </c>
      <c r="D287" s="31">
        <f t="shared" si="70"/>
        <v>41475</v>
      </c>
      <c r="E287" s="31">
        <f t="shared" si="70"/>
        <v>41475</v>
      </c>
      <c r="F287" s="31">
        <f t="shared" si="70"/>
        <v>44251</v>
      </c>
      <c r="G287" s="31">
        <f t="shared" si="70"/>
        <v>44251</v>
      </c>
      <c r="H287" s="31">
        <f t="shared" si="70"/>
        <v>62397</v>
      </c>
      <c r="I287" s="31">
        <f t="shared" si="70"/>
        <v>74120</v>
      </c>
      <c r="J287" s="31">
        <f t="shared" si="70"/>
        <v>69918</v>
      </c>
      <c r="K287" s="31">
        <f t="shared" si="70"/>
        <v>82008</v>
      </c>
      <c r="L287" s="31">
        <f t="shared" si="70"/>
        <v>102031</v>
      </c>
      <c r="M287" s="31">
        <f t="shared" si="70"/>
        <v>110543</v>
      </c>
      <c r="N287" s="31">
        <f t="shared" si="70"/>
        <v>104223</v>
      </c>
      <c r="O287" s="31">
        <f t="shared" si="70"/>
        <v>106762</v>
      </c>
      <c r="P287" s="31">
        <f>P205</f>
        <v>121521</v>
      </c>
      <c r="Q287" s="31">
        <f t="shared" si="70"/>
        <v>121521</v>
      </c>
      <c r="R287" s="62">
        <f t="shared" si="70"/>
        <v>0.04812712871287129</v>
      </c>
    </row>
    <row r="288" spans="1:18" s="32" customFormat="1" ht="12.75" customHeight="1">
      <c r="A288" s="19" t="s">
        <v>230</v>
      </c>
      <c r="B288" s="31">
        <f aca="true" t="shared" si="71" ref="B288:R288">B207</f>
        <v>271054</v>
      </c>
      <c r="C288" s="31">
        <f t="shared" si="71"/>
        <v>297990</v>
      </c>
      <c r="D288" s="31">
        <f t="shared" si="71"/>
        <v>250951</v>
      </c>
      <c r="E288" s="31">
        <f t="shared" si="71"/>
        <v>267377</v>
      </c>
      <c r="F288" s="31">
        <f t="shared" si="71"/>
        <v>269540</v>
      </c>
      <c r="G288" s="31">
        <f t="shared" si="71"/>
        <v>329994</v>
      </c>
      <c r="H288" s="31">
        <f t="shared" si="71"/>
        <v>386233</v>
      </c>
      <c r="I288" s="31">
        <f t="shared" si="71"/>
        <v>359640</v>
      </c>
      <c r="J288" s="31">
        <f t="shared" si="71"/>
        <v>439561</v>
      </c>
      <c r="K288" s="31">
        <f t="shared" si="71"/>
        <v>450257</v>
      </c>
      <c r="L288" s="31">
        <f t="shared" si="71"/>
        <v>527832</v>
      </c>
      <c r="M288" s="31">
        <f t="shared" si="71"/>
        <v>572096</v>
      </c>
      <c r="N288" s="31">
        <f t="shared" si="71"/>
        <v>593413</v>
      </c>
      <c r="O288" s="31">
        <f t="shared" si="71"/>
        <v>593462</v>
      </c>
      <c r="P288" s="31">
        <f>P207</f>
        <v>670087</v>
      </c>
      <c r="Q288" s="31">
        <f t="shared" si="71"/>
        <v>670087</v>
      </c>
      <c r="R288" s="62">
        <f t="shared" si="71"/>
        <v>0.2653809900990099</v>
      </c>
    </row>
    <row r="289" spans="1:18" s="32" customFormat="1" ht="12.75" customHeight="1">
      <c r="A289" s="19" t="s">
        <v>231</v>
      </c>
      <c r="B289" s="31">
        <f>B214</f>
        <v>51939</v>
      </c>
      <c r="C289" s="31">
        <f>C214</f>
        <v>66429</v>
      </c>
      <c r="D289" s="31">
        <f>D214</f>
        <v>35350</v>
      </c>
      <c r="E289" s="31">
        <f>E220</f>
        <v>747268</v>
      </c>
      <c r="F289" s="31">
        <f>F220</f>
        <v>807647</v>
      </c>
      <c r="G289" s="31">
        <f>G220</f>
        <v>1007225</v>
      </c>
      <c r="H289" s="31">
        <f>H220</f>
        <v>1052633</v>
      </c>
      <c r="I289" s="31">
        <f aca="true" t="shared" si="72" ref="I289:Q289">I220</f>
        <v>1323084</v>
      </c>
      <c r="J289" s="31">
        <f t="shared" si="72"/>
        <v>1534128</v>
      </c>
      <c r="K289" s="31">
        <f t="shared" si="72"/>
        <v>1681011</v>
      </c>
      <c r="L289" s="31">
        <f t="shared" si="72"/>
        <v>1855575</v>
      </c>
      <c r="M289" s="31">
        <f t="shared" si="72"/>
        <v>2012928</v>
      </c>
      <c r="N289" s="31">
        <f>N220</f>
        <v>2245599</v>
      </c>
      <c r="O289" s="31">
        <f>O220</f>
        <v>2785000</v>
      </c>
      <c r="P289" s="31">
        <f>P220</f>
        <v>2936000</v>
      </c>
      <c r="Q289" s="31">
        <f t="shared" si="72"/>
        <v>2936000</v>
      </c>
      <c r="R289" s="62">
        <f>R220</f>
        <v>1.162772277227723</v>
      </c>
    </row>
    <row r="290" spans="1:18" s="32" customFormat="1" ht="12.75" customHeight="1">
      <c r="A290" s="19" t="s">
        <v>232</v>
      </c>
      <c r="B290" s="31">
        <f aca="true" t="shared" si="73" ref="B290:Q290">B230</f>
        <v>505775</v>
      </c>
      <c r="C290" s="31">
        <f t="shared" si="73"/>
        <v>649908</v>
      </c>
      <c r="D290" s="31">
        <f t="shared" si="73"/>
        <v>573000</v>
      </c>
      <c r="E290" s="31">
        <f t="shared" si="73"/>
        <v>471527</v>
      </c>
      <c r="F290" s="31">
        <f t="shared" si="73"/>
        <v>578599</v>
      </c>
      <c r="G290" s="31">
        <f t="shared" si="73"/>
        <v>608168</v>
      </c>
      <c r="H290" s="31">
        <f t="shared" si="73"/>
        <v>847596</v>
      </c>
      <c r="I290" s="31">
        <f t="shared" si="73"/>
        <v>855026</v>
      </c>
      <c r="J290" s="31">
        <f t="shared" si="73"/>
        <v>865881</v>
      </c>
      <c r="K290" s="31">
        <f t="shared" si="73"/>
        <v>1099888</v>
      </c>
      <c r="L290" s="31">
        <f t="shared" si="73"/>
        <v>1148532</v>
      </c>
      <c r="M290" s="31">
        <f>M230</f>
        <v>1170200</v>
      </c>
      <c r="N290" s="31">
        <f>N230</f>
        <v>1216313</v>
      </c>
      <c r="O290" s="31">
        <f>O230</f>
        <v>1202157</v>
      </c>
      <c r="P290" s="31">
        <f>P230</f>
        <v>1206686.78</v>
      </c>
      <c r="Q290" s="31">
        <f t="shared" si="73"/>
        <v>1206686.78</v>
      </c>
      <c r="R290" s="62">
        <f>R231</f>
        <v>0</v>
      </c>
    </row>
    <row r="291" spans="1:18" s="32" customFormat="1" ht="12.75" customHeight="1">
      <c r="A291" s="19" t="s">
        <v>233</v>
      </c>
      <c r="B291" s="31">
        <f aca="true" t="shared" si="74" ref="B291:Q291">B232</f>
        <v>1394279</v>
      </c>
      <c r="C291" s="31">
        <f t="shared" si="74"/>
        <v>1835358</v>
      </c>
      <c r="D291" s="31">
        <f t="shared" si="74"/>
        <v>2049276</v>
      </c>
      <c r="E291" s="31">
        <f t="shared" si="74"/>
        <v>1990395</v>
      </c>
      <c r="F291" s="31">
        <f t="shared" si="74"/>
        <v>2005128</v>
      </c>
      <c r="G291" s="31">
        <f t="shared" si="74"/>
        <v>1991590</v>
      </c>
      <c r="H291" s="31">
        <f t="shared" si="74"/>
        <v>1957882</v>
      </c>
      <c r="I291" s="31">
        <f t="shared" si="74"/>
        <v>2276554</v>
      </c>
      <c r="J291" s="31">
        <f t="shared" si="74"/>
        <v>2173849</v>
      </c>
      <c r="K291" s="31">
        <f t="shared" si="74"/>
        <v>2307555</v>
      </c>
      <c r="L291" s="31">
        <f t="shared" si="74"/>
        <v>2317096</v>
      </c>
      <c r="M291" s="31">
        <f>M232</f>
        <v>2255130</v>
      </c>
      <c r="N291" s="31">
        <f>N232</f>
        <v>2427113</v>
      </c>
      <c r="O291" s="31">
        <f>O232</f>
        <v>2566394</v>
      </c>
      <c r="P291" s="31">
        <f>P232</f>
        <v>3083415</v>
      </c>
      <c r="Q291" s="31">
        <f t="shared" si="74"/>
        <v>3083415</v>
      </c>
      <c r="R291" s="62">
        <f>R232</f>
        <v>1.2211544554455445</v>
      </c>
    </row>
    <row r="292" spans="1:18" s="22" customFormat="1" ht="12.75" customHeight="1">
      <c r="A292" s="19" t="s">
        <v>188</v>
      </c>
      <c r="B292" s="20">
        <f aca="true" t="shared" si="75" ref="B292:R292">B234</f>
        <v>1055555</v>
      </c>
      <c r="C292" s="20">
        <f t="shared" si="75"/>
        <v>941859</v>
      </c>
      <c r="D292" s="20">
        <f t="shared" si="75"/>
        <v>832132</v>
      </c>
      <c r="E292" s="20">
        <f t="shared" si="75"/>
        <v>1022937</v>
      </c>
      <c r="F292" s="20">
        <f t="shared" si="75"/>
        <v>1351755</v>
      </c>
      <c r="G292" s="20">
        <f t="shared" si="75"/>
        <v>1400000</v>
      </c>
      <c r="H292" s="20">
        <f t="shared" si="75"/>
        <v>1273542</v>
      </c>
      <c r="I292" s="20">
        <f t="shared" si="75"/>
        <v>1270969</v>
      </c>
      <c r="J292" s="20">
        <f t="shared" si="75"/>
        <v>1008588</v>
      </c>
      <c r="K292" s="20">
        <f t="shared" si="75"/>
        <v>1126265</v>
      </c>
      <c r="L292" s="20">
        <f t="shared" si="75"/>
        <v>1039416</v>
      </c>
      <c r="M292" s="20">
        <f t="shared" si="75"/>
        <v>983043</v>
      </c>
      <c r="N292" s="20">
        <f t="shared" si="75"/>
        <v>972809</v>
      </c>
      <c r="O292" s="20">
        <f t="shared" si="75"/>
        <v>1110000</v>
      </c>
      <c r="P292" s="20">
        <f>P234</f>
        <v>1200000</v>
      </c>
      <c r="Q292" s="20">
        <f t="shared" si="75"/>
        <v>1200000</v>
      </c>
      <c r="R292" s="62">
        <f t="shared" si="75"/>
        <v>0.4752475247524752</v>
      </c>
    </row>
    <row r="293" spans="1:17" ht="12.75" customHeight="1">
      <c r="A293" s="61"/>
      <c r="B293" s="13"/>
      <c r="C293" s="13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8" s="26" customFormat="1" ht="12.75" customHeight="1">
      <c r="A294" s="23" t="s">
        <v>234</v>
      </c>
      <c r="B294" s="24">
        <f aca="true" t="shared" si="76" ref="B294:Q294">SUM(B249:B292)</f>
        <v>8793551</v>
      </c>
      <c r="C294" s="24">
        <f t="shared" si="76"/>
        <v>9426694</v>
      </c>
      <c r="D294" s="24">
        <f t="shared" si="76"/>
        <v>9501521</v>
      </c>
      <c r="E294" s="24">
        <f t="shared" si="76"/>
        <v>10785260</v>
      </c>
      <c r="F294" s="24">
        <f t="shared" si="76"/>
        <v>11517847</v>
      </c>
      <c r="G294" s="24">
        <f t="shared" si="76"/>
        <v>12365439</v>
      </c>
      <c r="H294" s="24">
        <f t="shared" si="76"/>
        <v>12592990</v>
      </c>
      <c r="I294" s="24">
        <f t="shared" si="76"/>
        <v>13546428</v>
      </c>
      <c r="J294" s="24">
        <f t="shared" si="76"/>
        <v>13812016</v>
      </c>
      <c r="K294" s="24">
        <f t="shared" si="76"/>
        <v>14899328</v>
      </c>
      <c r="L294" s="24">
        <f t="shared" si="76"/>
        <v>15424414</v>
      </c>
      <c r="M294" s="24">
        <f>SUM(M249:M292)</f>
        <v>16055252</v>
      </c>
      <c r="N294" s="24">
        <f>SUM(N249:N292)</f>
        <v>16911639</v>
      </c>
      <c r="O294" s="24">
        <f>SUM(O249:O292)</f>
        <v>18401702</v>
      </c>
      <c r="P294" s="24">
        <f>SUM(P249:P292)</f>
        <v>19764080.78</v>
      </c>
      <c r="Q294" s="24">
        <f t="shared" si="76"/>
        <v>19764080.78</v>
      </c>
      <c r="R294" s="54" t="s">
        <v>0</v>
      </c>
    </row>
    <row r="295" spans="1:17" ht="12.75" customHeight="1">
      <c r="A295" s="61"/>
      <c r="B295" s="13"/>
      <c r="C295" s="13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3"/>
    </row>
    <row r="296" spans="1:17" ht="12.75" customHeight="1">
      <c r="A296" s="61"/>
      <c r="B296" s="13"/>
      <c r="C296" s="13"/>
      <c r="D296" s="13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3"/>
    </row>
    <row r="297" spans="1:16" ht="12.75" customHeight="1">
      <c r="A297" s="61"/>
      <c r="G297" s="64"/>
      <c r="H297" s="64"/>
      <c r="I297" s="64"/>
      <c r="J297" s="64"/>
      <c r="K297" s="64"/>
      <c r="L297" s="64"/>
      <c r="M297" s="64"/>
      <c r="N297" s="64"/>
      <c r="O297" s="64"/>
      <c r="P297" s="64"/>
    </row>
    <row r="298" spans="1:16" ht="12.75" customHeight="1">
      <c r="A298" s="61"/>
      <c r="G298" s="64"/>
      <c r="H298" s="64" t="s">
        <v>0</v>
      </c>
      <c r="I298" s="64"/>
      <c r="J298" s="64"/>
      <c r="K298" s="64"/>
      <c r="L298" s="64"/>
      <c r="M298" s="64"/>
      <c r="N298" s="64"/>
      <c r="O298" s="64"/>
      <c r="P298" s="64"/>
    </row>
    <row r="299" spans="1:18" s="18" customFormat="1" ht="12.75" customHeight="1">
      <c r="A299" s="30"/>
      <c r="G299" s="30" t="s">
        <v>0</v>
      </c>
      <c r="H299" s="30" t="s">
        <v>0</v>
      </c>
      <c r="I299" s="30"/>
      <c r="J299" s="30"/>
      <c r="K299" s="30"/>
      <c r="L299" s="30"/>
      <c r="M299" s="30"/>
      <c r="N299" s="30"/>
      <c r="O299" s="30"/>
      <c r="P299" s="30"/>
      <c r="R299" s="15" t="s">
        <v>0</v>
      </c>
    </row>
    <row r="300" spans="1:16" ht="12.75">
      <c r="A300" s="61"/>
      <c r="G300" s="64"/>
      <c r="H300" s="64"/>
      <c r="I300" s="64"/>
      <c r="J300" s="64"/>
      <c r="K300" s="64"/>
      <c r="L300" s="64"/>
      <c r="M300" s="64"/>
      <c r="N300" s="64"/>
      <c r="O300" s="64"/>
      <c r="P300" s="64"/>
    </row>
    <row r="301" spans="1:16" ht="12.75">
      <c r="A301" s="61"/>
      <c r="G301" s="64"/>
      <c r="H301" s="64"/>
      <c r="I301" s="64"/>
      <c r="J301" s="64"/>
      <c r="K301" s="64"/>
      <c r="L301" s="64"/>
      <c r="M301" s="64"/>
      <c r="N301" s="64"/>
      <c r="O301" s="64"/>
      <c r="P301" s="64"/>
    </row>
    <row r="302" ht="12.75">
      <c r="A302" s="61"/>
    </row>
    <row r="303" spans="1:18" ht="12.75">
      <c r="A303" s="61"/>
      <c r="R303" s="15" t="s">
        <v>0</v>
      </c>
    </row>
    <row r="304" ht="12.75">
      <c r="A304" s="61"/>
    </row>
    <row r="305" ht="12.75">
      <c r="A305" s="61"/>
    </row>
    <row r="306" ht="12.75">
      <c r="A306" s="61"/>
    </row>
    <row r="307" ht="12.75">
      <c r="A307" s="61"/>
    </row>
    <row r="308" ht="12.75">
      <c r="A308" s="61"/>
    </row>
    <row r="309" ht="12.75">
      <c r="A309" s="61"/>
    </row>
    <row r="310" ht="12.75">
      <c r="A310" s="61"/>
    </row>
    <row r="311" ht="12.75">
      <c r="A311" s="61"/>
    </row>
    <row r="312" ht="12.75">
      <c r="A312" s="61"/>
    </row>
    <row r="313" ht="12.75">
      <c r="A313" s="61"/>
    </row>
    <row r="314" ht="12.75">
      <c r="A314" s="61"/>
    </row>
    <row r="315" ht="12.75">
      <c r="A315" s="61"/>
    </row>
    <row r="316" ht="12.75">
      <c r="A316" s="61"/>
    </row>
    <row r="317" ht="12.75">
      <c r="A317" s="61"/>
    </row>
    <row r="318" ht="12.75">
      <c r="A318" s="61"/>
    </row>
    <row r="319" ht="12.75">
      <c r="A319" s="61"/>
    </row>
    <row r="320" ht="12.75">
      <c r="A320" s="61"/>
    </row>
    <row r="321" ht="12.75">
      <c r="A321" s="61"/>
    </row>
    <row r="322" ht="12.75">
      <c r="A322" s="61"/>
    </row>
    <row r="323" ht="12.75">
      <c r="A323" s="61"/>
    </row>
    <row r="324" ht="12.75">
      <c r="A324" s="61"/>
    </row>
    <row r="325" ht="12.75">
      <c r="A325" s="61"/>
    </row>
    <row r="326" ht="12.75">
      <c r="A326" s="61"/>
    </row>
    <row r="327" ht="12.75">
      <c r="A327" s="61"/>
    </row>
    <row r="328" ht="12.75">
      <c r="A328" s="61"/>
    </row>
    <row r="329" ht="12.75">
      <c r="A329" s="61"/>
    </row>
    <row r="330" ht="12.75">
      <c r="A330" s="61"/>
    </row>
    <row r="331" ht="12.75">
      <c r="A331" s="61"/>
    </row>
    <row r="332" ht="12.75">
      <c r="A332" s="61"/>
    </row>
    <row r="333" ht="12.75">
      <c r="A333" s="61"/>
    </row>
    <row r="334" ht="12.75">
      <c r="A334" s="61"/>
    </row>
    <row r="335" ht="12.75">
      <c r="A335" s="61"/>
    </row>
    <row r="336" ht="12.75">
      <c r="A336" s="61"/>
    </row>
    <row r="337" ht="12.75">
      <c r="A337" s="61"/>
    </row>
    <row r="338" ht="12.75">
      <c r="A338" s="61"/>
    </row>
    <row r="339" ht="12.75">
      <c r="A339" s="61"/>
    </row>
    <row r="340" ht="12.75">
      <c r="A340" s="61"/>
    </row>
    <row r="341" ht="12.75">
      <c r="A341" s="61"/>
    </row>
    <row r="342" ht="12.75">
      <c r="A342" s="61"/>
    </row>
    <row r="343" ht="12.75">
      <c r="A343" s="6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&amp;CFISCAL 2009 OPERATING BUDGET
APPENDIX A - BUDGET - ARTICLE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W. McLean</dc:creator>
  <cp:keywords/>
  <dc:description/>
  <cp:lastModifiedBy>Valued Gateway Client</cp:lastModifiedBy>
  <cp:lastPrinted>2008-03-25T19:39:21Z</cp:lastPrinted>
  <dcterms:created xsi:type="dcterms:W3CDTF">2008-03-25T19:30:53Z</dcterms:created>
  <dcterms:modified xsi:type="dcterms:W3CDTF">2008-04-17T17:38:11Z</dcterms:modified>
  <cp:category/>
  <cp:version/>
  <cp:contentType/>
  <cp:contentStatus/>
</cp:coreProperties>
</file>